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ЭтаКнига" defaultThemeVersion="124226"/>
  <bookViews>
    <workbookView xWindow="120" yWindow="645" windowWidth="9510" windowHeight="3870"/>
  </bookViews>
  <sheets>
    <sheet name="Бюджет" sheetId="18" r:id="rId1"/>
    <sheet name="Основные показатели исполнения " sheetId="17" r:id="rId2"/>
    <sheet name="Показатели выполнения бюджета" sheetId="16" r:id="rId3"/>
  </sheets>
  <definedNames>
    <definedName name="APPT" localSheetId="0">Бюджет!$A$12</definedName>
    <definedName name="FIO" localSheetId="0">Бюджет!#REF!</definedName>
    <definedName name="SIGN" localSheetId="0">Бюджет!$A$12:$G$12</definedName>
    <definedName name="_xlnm.Print_Area" localSheetId="0">Бюджет!$A$3:$E$74</definedName>
    <definedName name="_xlnm.Print_Area" localSheetId="1">'Основные показатели исполнения '!$A$1:$AT$34</definedName>
    <definedName name="_xlnm.Print_Area" localSheetId="2">'Показатели выполнения бюджета'!$A$1:$I$23</definedName>
  </definedNames>
  <calcPr calcId="145621"/>
</workbook>
</file>

<file path=xl/calcChain.xml><?xml version="1.0" encoding="utf-8"?>
<calcChain xmlns="http://schemas.openxmlformats.org/spreadsheetml/2006/main">
  <c r="E6" i="18" l="1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C70" i="18"/>
  <c r="D70" i="18"/>
  <c r="E70" i="18"/>
  <c r="E71" i="18"/>
  <c r="E6" i="17" l="1"/>
  <c r="H6" i="17"/>
  <c r="K6" i="17"/>
  <c r="N6" i="17"/>
  <c r="O6" i="17"/>
  <c r="E7" i="17"/>
  <c r="K7" i="17"/>
  <c r="N7" i="17"/>
  <c r="O7" i="17"/>
  <c r="AQ7" i="17"/>
  <c r="E8" i="17"/>
  <c r="H8" i="17"/>
  <c r="K8" i="17"/>
  <c r="N8" i="17"/>
  <c r="O8" i="17"/>
  <c r="AQ8" i="17"/>
  <c r="E9" i="17"/>
  <c r="H9" i="17"/>
  <c r="K9" i="17"/>
  <c r="N9" i="17"/>
  <c r="O9" i="17"/>
  <c r="AQ9" i="17"/>
  <c r="E10" i="17"/>
  <c r="H10" i="17"/>
  <c r="K10" i="17"/>
  <c r="N10" i="17"/>
  <c r="O10" i="17"/>
  <c r="AQ10" i="17"/>
  <c r="E11" i="17"/>
  <c r="K11" i="17"/>
  <c r="N11" i="17"/>
  <c r="O11" i="17"/>
  <c r="AT11" i="17"/>
  <c r="C12" i="17"/>
  <c r="D12" i="17"/>
  <c r="D14" i="17" s="1"/>
  <c r="E12" i="17"/>
  <c r="F12" i="17"/>
  <c r="G12" i="17"/>
  <c r="H12" i="17"/>
  <c r="I12" i="17"/>
  <c r="I14" i="17" s="1"/>
  <c r="I16" i="17" s="1"/>
  <c r="J12" i="17"/>
  <c r="K12" i="17" s="1"/>
  <c r="L12" i="17"/>
  <c r="L14" i="17" s="1"/>
  <c r="L16" i="17" s="1"/>
  <c r="M12" i="17"/>
  <c r="N12" i="17" s="1"/>
  <c r="AO12" i="17"/>
  <c r="AP12" i="17"/>
  <c r="AQ12" i="17" s="1"/>
  <c r="AR12" i="17"/>
  <c r="AS12" i="17"/>
  <c r="AT12" i="17"/>
  <c r="E13" i="17"/>
  <c r="H13" i="17"/>
  <c r="AQ13" i="17"/>
  <c r="AT13" i="17"/>
  <c r="C14" i="17"/>
  <c r="F14" i="17"/>
  <c r="G14" i="17"/>
  <c r="H14" i="17" s="1"/>
  <c r="J14" i="17"/>
  <c r="K14" i="17" s="1"/>
  <c r="P14" i="17"/>
  <c r="Q14" i="17"/>
  <c r="R14" i="17"/>
  <c r="S14" i="17"/>
  <c r="T14" i="17"/>
  <c r="U14" i="17"/>
  <c r="V14" i="17"/>
  <c r="W14" i="17"/>
  <c r="X14" i="17"/>
  <c r="Y14" i="17"/>
  <c r="Z14" i="17"/>
  <c r="AA14" i="17"/>
  <c r="AB14" i="17"/>
  <c r="AC14" i="17"/>
  <c r="AD14" i="17"/>
  <c r="AE14" i="17"/>
  <c r="AF14" i="17"/>
  <c r="AG14" i="17"/>
  <c r="AH14" i="17"/>
  <c r="AI14" i="17"/>
  <c r="AJ14" i="17"/>
  <c r="AK14" i="17"/>
  <c r="AL14" i="17"/>
  <c r="AM14" i="17"/>
  <c r="AN14" i="17"/>
  <c r="AO14" i="17"/>
  <c r="AP14" i="17"/>
  <c r="AQ14" i="17" s="1"/>
  <c r="AR14" i="17"/>
  <c r="AS14" i="17"/>
  <c r="AT14" i="17"/>
  <c r="C16" i="17"/>
  <c r="F16" i="17"/>
  <c r="G16" i="17"/>
  <c r="H16" i="17" s="1"/>
  <c r="J16" i="17"/>
  <c r="P16" i="17"/>
  <c r="Q16" i="17"/>
  <c r="R16" i="17"/>
  <c r="S16" i="17"/>
  <c r="T16" i="17"/>
  <c r="U16" i="17"/>
  <c r="V16" i="17"/>
  <c r="W16" i="17"/>
  <c r="X16" i="17"/>
  <c r="Y16" i="17"/>
  <c r="Z16" i="17"/>
  <c r="AA16" i="17"/>
  <c r="AB16" i="17"/>
  <c r="AC16" i="17"/>
  <c r="AD16" i="17"/>
  <c r="AE16" i="17"/>
  <c r="AF16" i="17"/>
  <c r="AG16" i="17"/>
  <c r="AH16" i="17"/>
  <c r="AI16" i="17"/>
  <c r="AJ16" i="17"/>
  <c r="AK16" i="17"/>
  <c r="AL16" i="17"/>
  <c r="AM16" i="17"/>
  <c r="AN16" i="17"/>
  <c r="AO16" i="17"/>
  <c r="AP16" i="17"/>
  <c r="AQ16" i="17" s="1"/>
  <c r="AR16" i="17"/>
  <c r="AS16" i="17"/>
  <c r="AT16" i="17"/>
  <c r="H21" i="17"/>
  <c r="L21" i="17"/>
  <c r="M21" i="17"/>
  <c r="O21" i="17" s="1"/>
  <c r="N21" i="17"/>
  <c r="AQ21" i="17"/>
  <c r="AR21" i="17"/>
  <c r="AS21" i="17"/>
  <c r="AT21" i="17" s="1"/>
  <c r="H22" i="17"/>
  <c r="L22" i="17"/>
  <c r="L27" i="17" s="1"/>
  <c r="L30" i="17" s="1"/>
  <c r="L32" i="17" s="1"/>
  <c r="M22" i="17"/>
  <c r="N22" i="17" s="1"/>
  <c r="AQ22" i="17"/>
  <c r="AR22" i="17"/>
  <c r="H23" i="17"/>
  <c r="L23" i="17"/>
  <c r="AR23" i="17" s="1"/>
  <c r="M23" i="17"/>
  <c r="N23" i="17" s="1"/>
  <c r="O23" i="17"/>
  <c r="AQ23" i="17"/>
  <c r="H24" i="17"/>
  <c r="K24" i="17"/>
  <c r="L24" i="17"/>
  <c r="M24" i="17"/>
  <c r="O24" i="17" s="1"/>
  <c r="N24" i="17"/>
  <c r="AQ24" i="17"/>
  <c r="AR24" i="17"/>
  <c r="AS24" i="17"/>
  <c r="AT24" i="17" s="1"/>
  <c r="H25" i="17"/>
  <c r="L25" i="17"/>
  <c r="M25" i="17"/>
  <c r="N25" i="17" s="1"/>
  <c r="AQ25" i="17"/>
  <c r="AR25" i="17"/>
  <c r="E26" i="17"/>
  <c r="H26" i="17"/>
  <c r="L26" i="17"/>
  <c r="M26" i="17"/>
  <c r="N26" i="17"/>
  <c r="O26" i="17"/>
  <c r="AQ26" i="17"/>
  <c r="AR26" i="17"/>
  <c r="AS26" i="17"/>
  <c r="AT26" i="17"/>
  <c r="C27" i="17"/>
  <c r="D27" i="17"/>
  <c r="E27" i="17"/>
  <c r="F27" i="17"/>
  <c r="H27" i="17" s="1"/>
  <c r="G27" i="17"/>
  <c r="I27" i="17"/>
  <c r="I30" i="17" s="1"/>
  <c r="I32" i="17" s="1"/>
  <c r="J27" i="17"/>
  <c r="K27" i="17" s="1"/>
  <c r="AO27" i="17"/>
  <c r="AP27" i="17"/>
  <c r="AQ27" i="17"/>
  <c r="E28" i="17"/>
  <c r="K28" i="17"/>
  <c r="L28" i="17"/>
  <c r="M28" i="17"/>
  <c r="AS28" i="17" s="1"/>
  <c r="AT28" i="17" s="1"/>
  <c r="N28" i="17"/>
  <c r="AQ28" i="17"/>
  <c r="AR28" i="17"/>
  <c r="E29" i="17"/>
  <c r="H29" i="17"/>
  <c r="K29" i="17"/>
  <c r="N29" i="17"/>
  <c r="AQ29" i="17"/>
  <c r="AT29" i="17"/>
  <c r="C30" i="17"/>
  <c r="C32" i="17" s="1"/>
  <c r="D30" i="17"/>
  <c r="E30" i="17" s="1"/>
  <c r="G30" i="17"/>
  <c r="G32" i="17" s="1"/>
  <c r="AO30" i="17"/>
  <c r="AP30" i="17"/>
  <c r="AQ30" i="17" s="1"/>
  <c r="AQ31" i="17"/>
  <c r="AR31" i="17"/>
  <c r="AS31" i="17"/>
  <c r="AT31" i="17"/>
  <c r="O32" i="17"/>
  <c r="P32" i="17"/>
  <c r="Q32" i="17"/>
  <c r="R32" i="17"/>
  <c r="S32" i="17"/>
  <c r="T32" i="17"/>
  <c r="U32" i="17"/>
  <c r="V32" i="17"/>
  <c r="W32" i="17"/>
  <c r="X32" i="17"/>
  <c r="Y32" i="17"/>
  <c r="Z32" i="17"/>
  <c r="AA32" i="17"/>
  <c r="AB32" i="17"/>
  <c r="AC32" i="17"/>
  <c r="AD32" i="17"/>
  <c r="AE32" i="17"/>
  <c r="AF32" i="17"/>
  <c r="AG32" i="17"/>
  <c r="AH32" i="17"/>
  <c r="AI32" i="17"/>
  <c r="AJ32" i="17"/>
  <c r="AK32" i="17"/>
  <c r="AL32" i="17"/>
  <c r="AM32" i="17"/>
  <c r="AN32" i="17"/>
  <c r="AO32" i="17"/>
  <c r="AP32" i="17"/>
  <c r="AQ32" i="17" s="1"/>
  <c r="E14" i="17" l="1"/>
  <c r="D16" i="17"/>
  <c r="E16" i="17" s="1"/>
  <c r="AR27" i="17"/>
  <c r="AR30" i="17" s="1"/>
  <c r="AR32" i="17" s="1"/>
  <c r="K16" i="17"/>
  <c r="D32" i="17"/>
  <c r="E32" i="17" s="1"/>
  <c r="J30" i="17"/>
  <c r="F30" i="17"/>
  <c r="O25" i="17"/>
  <c r="AS23" i="17"/>
  <c r="AT23" i="17" s="1"/>
  <c r="O22" i="17"/>
  <c r="O12" i="17"/>
  <c r="O14" i="17" s="1"/>
  <c r="O16" i="17" s="1"/>
  <c r="M27" i="17"/>
  <c r="M14" i="17"/>
  <c r="AS25" i="17"/>
  <c r="AT25" i="17" s="1"/>
  <c r="AS22" i="17"/>
  <c r="AT22" i="17" s="1"/>
  <c r="H12" i="16"/>
  <c r="I12" i="16"/>
  <c r="H13" i="16"/>
  <c r="I13" i="16"/>
  <c r="H14" i="16"/>
  <c r="I14" i="16"/>
  <c r="H15" i="16"/>
  <c r="I15" i="16"/>
  <c r="H16" i="16"/>
  <c r="I16" i="16"/>
  <c r="H17" i="16"/>
  <c r="I17" i="16"/>
  <c r="N14" i="17" l="1"/>
  <c r="M16" i="17"/>
  <c r="N16" i="17" s="1"/>
  <c r="J32" i="17"/>
  <c r="K32" i="17" s="1"/>
  <c r="K30" i="17"/>
  <c r="O27" i="17"/>
  <c r="M30" i="17"/>
  <c r="N27" i="17"/>
  <c r="H30" i="17"/>
  <c r="F32" i="17"/>
  <c r="H32" i="17" s="1"/>
  <c r="AS27" i="17"/>
  <c r="G17" i="16"/>
  <c r="C17" i="16"/>
  <c r="G16" i="16"/>
  <c r="C16" i="16"/>
  <c r="G15" i="16"/>
  <c r="C15" i="16"/>
  <c r="G14" i="16"/>
  <c r="C14" i="16"/>
  <c r="G13" i="16"/>
  <c r="C13" i="16"/>
  <c r="G12" i="16"/>
  <c r="C12" i="16"/>
  <c r="H11" i="16"/>
  <c r="F11" i="16"/>
  <c r="E11" i="16"/>
  <c r="E18" i="16" s="1"/>
  <c r="B11" i="16"/>
  <c r="B18" i="16" s="1"/>
  <c r="A11" i="16"/>
  <c r="A18" i="16" s="1"/>
  <c r="H18" i="16" s="1"/>
  <c r="I10" i="16"/>
  <c r="H10" i="16"/>
  <c r="G10" i="16"/>
  <c r="C10" i="16"/>
  <c r="AT27" i="17" l="1"/>
  <c r="AS30" i="17"/>
  <c r="N30" i="17"/>
  <c r="M32" i="17"/>
  <c r="N32" i="17" s="1"/>
  <c r="G11" i="16"/>
  <c r="I18" i="16"/>
  <c r="C18" i="16"/>
  <c r="C11" i="16"/>
  <c r="F18" i="16"/>
  <c r="G18" i="16" s="1"/>
  <c r="I11" i="16"/>
  <c r="AS32" i="17" l="1"/>
  <c r="AT32" i="17" s="1"/>
  <c r="AT30" i="17"/>
</calcChain>
</file>

<file path=xl/sharedStrings.xml><?xml version="1.0" encoding="utf-8"?>
<sst xmlns="http://schemas.openxmlformats.org/spreadsheetml/2006/main" count="261" uniqueCount="96">
  <si>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</si>
  <si>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</si>
  <si>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</si>
  <si>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</si>
  <si>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</si>
  <si>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</si>
  <si>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</si>
  <si>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</si>
  <si>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</si>
  <si>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</si>
  <si>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</si>
  <si>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</si>
  <si>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</si>
  <si>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</si>
  <si>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</si>
  <si>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</si>
  <si>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</si>
  <si>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</si>
  <si>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назначено по бюджету на 2018 год</t>
  </si>
  <si>
    <t>план на 2018 год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</si>
  <si>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</si>
  <si>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>за январь - июнь 2018 г.</t>
  </si>
  <si>
    <t>выполнено на 01.07.2018 г.</t>
  </si>
  <si>
    <t xml:space="preserve">факт на 01.07.2018г. </t>
  </si>
  <si>
    <t>2-15-68</t>
  </si>
  <si>
    <t>Новожилова</t>
  </si>
  <si>
    <t>Лебедева         2-15-68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</si>
  <si>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</si>
  <si>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Консолидир. Бюджет</t>
  </si>
  <si>
    <t>Внутренние обороты</t>
  </si>
  <si>
    <t>Всего</t>
  </si>
  <si>
    <t>Муниципальный район</t>
  </si>
  <si>
    <t>ИТОГО</t>
  </si>
  <si>
    <t>р.п.Ковернино</t>
  </si>
  <si>
    <t>Большемостовский</t>
  </si>
  <si>
    <t>год</t>
  </si>
  <si>
    <t>9 мес.</t>
  </si>
  <si>
    <t>% к плану</t>
  </si>
  <si>
    <t>факт за 6 мес</t>
  </si>
  <si>
    <t xml:space="preserve">план </t>
  </si>
  <si>
    <t xml:space="preserve">Всего доходов </t>
  </si>
  <si>
    <t xml:space="preserve">Безвозмездные перечисления </t>
  </si>
  <si>
    <t>Налоговые и неналоговые доходы - итого</t>
  </si>
  <si>
    <t>Прочие доходы</t>
  </si>
  <si>
    <t>Акцизы на нефтепродукты</t>
  </si>
  <si>
    <t>Продажа земли</t>
  </si>
  <si>
    <t>Бюджет поселения</t>
  </si>
  <si>
    <t>план</t>
  </si>
  <si>
    <t>Арендная плата за земли</t>
  </si>
  <si>
    <t>Госпошлина</t>
  </si>
  <si>
    <t>Земельный налог</t>
  </si>
  <si>
    <t>Налог на имущество физических лиц</t>
  </si>
  <si>
    <t>Налоги на совокупный доход</t>
  </si>
  <si>
    <t>НДФЛ</t>
  </si>
  <si>
    <t>Бюджет          поселения             сельсовет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</si>
  <si>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январь-июнь 2018 год.</t>
  </si>
  <si>
    <t>Дефицит (профицит)</t>
  </si>
  <si>
    <t>Итого</t>
  </si>
  <si>
    <t>13</t>
  </si>
  <si>
    <t>Обслуживание государственного муниципального долга</t>
  </si>
  <si>
    <t>12</t>
  </si>
  <si>
    <t>Средства массовой информации</t>
  </si>
  <si>
    <t>11</t>
  </si>
  <si>
    <t>Физическая культура и спорт</t>
  </si>
  <si>
    <t>10</t>
  </si>
  <si>
    <t>Социальная политика</t>
  </si>
  <si>
    <t>08</t>
  </si>
  <si>
    <t>Культура и кинематография</t>
  </si>
  <si>
    <t>07</t>
  </si>
  <si>
    <t>Образование</t>
  </si>
  <si>
    <t>06</t>
  </si>
  <si>
    <t>Охрана окружающей среды</t>
  </si>
  <si>
    <t>05</t>
  </si>
  <si>
    <t>Жилищно-коммунальное хозяйство</t>
  </si>
  <si>
    <t>04</t>
  </si>
  <si>
    <t>Национальная экономика</t>
  </si>
  <si>
    <t>03</t>
  </si>
  <si>
    <t>Национальная безопасность и правоохранительная деятельность</t>
  </si>
  <si>
    <t>01</t>
  </si>
  <si>
    <t>Общегосударственные вопросы</t>
  </si>
  <si>
    <t>Бюджет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</si>
  <si>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</si>
  <si>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02</t>
  </si>
  <si>
    <t>Национальная оборона</t>
  </si>
  <si>
    <t>Бюджет Хохломского сельсовета Ковернинского муниципального района Нижегородской области</t>
  </si>
  <si>
    <t>Бюджет Скоробогатовского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</si>
  <si>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</si>
  <si>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Гавриловского сельсовета Ковернинского муниципального района Нижегородской области</t>
  </si>
  <si>
    <t>Бюджет Большемостовского сельсовета Ковернинского муниципального района Нижегородской области</t>
  </si>
  <si>
    <t>% исполнения  к плану</t>
  </si>
  <si>
    <t>Исполнено на 01.07.2018</t>
  </si>
  <si>
    <t>План на 2018 год</t>
  </si>
  <si>
    <t>Раздел</t>
  </si>
  <si>
    <t>Бюджет</t>
  </si>
  <si>
    <t>тыс.руб.</t>
  </si>
  <si>
    <t>Исполнение консолидированного бюджета за 1 полугодие 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</si>
</sst>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_р_."/>
    <numFmt numFmtId="166" formatCode="0.0%"/>
    <numFmt numFmtId="167" formatCode="0.0"/>
  </numFmts>
  <fonts count="20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"/>
    </font>
    <font>
      <sz val="10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sz val="9.5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.5"/>
      <name val="Arial"/>
      <family val="2"/>
      <charset val="204"/>
    </font>
    <font>
      <b/>
      <sz val="11.5"/>
      <name val="Times New Roman"/>
      <family val="1"/>
      <charset val="204"/>
    </font>
    <font>
      <sz val="10"/>
      <name val="Arial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6" fillId="0" borderId="0"/>
  </cellStyleXfs>
  <cellXfs count="14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/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165" fontId="4" fillId="0" borderId="18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6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164" fontId="4" fillId="0" borderId="7" xfId="0" applyNumberFormat="1" applyFont="1" applyBorder="1" applyAlignment="1">
      <alignment horizontal="center"/>
    </xf>
    <xf numFmtId="166" fontId="4" fillId="0" borderId="17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wrapText="1"/>
    </xf>
    <xf numFmtId="165" fontId="4" fillId="0" borderId="6" xfId="0" applyNumberFormat="1" applyFont="1" applyBorder="1" applyAlignment="1"/>
    <xf numFmtId="166" fontId="4" fillId="0" borderId="8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5" fontId="5" fillId="0" borderId="20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164" fontId="5" fillId="0" borderId="6" xfId="0" applyNumberFormat="1" applyFont="1" applyBorder="1" applyAlignment="1">
      <alignment horizontal="center"/>
    </xf>
    <xf numFmtId="166" fontId="5" fillId="0" borderId="8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165" fontId="5" fillId="0" borderId="22" xfId="0" applyNumberFormat="1" applyFont="1" applyBorder="1" applyAlignment="1">
      <alignment horizontal="center"/>
    </xf>
    <xf numFmtId="165" fontId="5" fillId="0" borderId="9" xfId="0" applyNumberFormat="1" applyFont="1" applyBorder="1" applyAlignment="1">
      <alignment horizontal="center"/>
    </xf>
    <xf numFmtId="166" fontId="5" fillId="0" borderId="9" xfId="0" applyNumberFormat="1" applyFont="1" applyBorder="1" applyAlignment="1">
      <alignment horizontal="center"/>
    </xf>
    <xf numFmtId="0" fontId="5" fillId="0" borderId="9" xfId="0" applyFont="1" applyBorder="1"/>
    <xf numFmtId="164" fontId="5" fillId="0" borderId="9" xfId="0" applyNumberFormat="1" applyFont="1" applyBorder="1" applyAlignment="1">
      <alignment horizontal="center"/>
    </xf>
    <xf numFmtId="166" fontId="5" fillId="0" borderId="23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5" fontId="4" fillId="0" borderId="26" xfId="0" applyNumberFormat="1" applyFont="1" applyBorder="1" applyAlignment="1">
      <alignment horizontal="center"/>
    </xf>
    <xf numFmtId="166" fontId="4" fillId="0" borderId="26" xfId="0" applyNumberFormat="1" applyFont="1" applyBorder="1" applyAlignment="1">
      <alignment horizontal="center"/>
    </xf>
    <xf numFmtId="0" fontId="3" fillId="0" borderId="26" xfId="0" applyFont="1" applyBorder="1" applyAlignment="1">
      <alignment wrapText="1"/>
    </xf>
    <xf numFmtId="164" fontId="4" fillId="0" borderId="26" xfId="0" applyNumberFormat="1" applyFont="1" applyBorder="1" applyAlignment="1">
      <alignment horizontal="center"/>
    </xf>
    <xf numFmtId="166" fontId="4" fillId="0" borderId="27" xfId="0" applyNumberFormat="1" applyFont="1" applyBorder="1" applyAlignment="1">
      <alignment horizontal="center"/>
    </xf>
    <xf numFmtId="164" fontId="4" fillId="0" borderId="28" xfId="0" applyNumberFormat="1" applyFont="1" applyBorder="1" applyAlignment="1">
      <alignment horizontal="center"/>
    </xf>
    <xf numFmtId="0" fontId="1" fillId="0" borderId="0" xfId="1" applyFont="1"/>
    <xf numFmtId="0" fontId="1" fillId="0" borderId="0" xfId="1" applyFont="1" applyAlignment="1">
      <alignment wrapText="1"/>
    </xf>
    <xf numFmtId="167" fontId="1" fillId="0" borderId="0" xfId="1" applyNumberFormat="1" applyFont="1"/>
    <xf numFmtId="0" fontId="1" fillId="0" borderId="0" xfId="1" applyFont="1" applyBorder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0" xfId="1" applyFont="1" applyAlignment="1">
      <alignment horizontal="left" wrapText="1"/>
    </xf>
    <xf numFmtId="164" fontId="1" fillId="0" borderId="6" xfId="1" applyNumberFormat="1" applyFont="1" applyBorder="1" applyAlignment="1">
      <alignment horizontal="right" vertical="center"/>
    </xf>
    <xf numFmtId="164" fontId="3" fillId="0" borderId="6" xfId="1" applyNumberFormat="1" applyFont="1" applyBorder="1" applyAlignment="1">
      <alignment horizontal="right" vertical="center"/>
    </xf>
    <xf numFmtId="164" fontId="8" fillId="0" borderId="6" xfId="1" applyNumberFormat="1" applyFont="1" applyBorder="1" applyAlignment="1">
      <alignment horizontal="right" vertical="center"/>
    </xf>
    <xf numFmtId="0" fontId="1" fillId="0" borderId="6" xfId="1" applyFont="1" applyBorder="1" applyAlignment="1">
      <alignment horizontal="left"/>
    </xf>
    <xf numFmtId="0" fontId="3" fillId="0" borderId="6" xfId="1" applyFont="1" applyBorder="1" applyAlignment="1">
      <alignment horizontal="left" wrapText="1"/>
    </xf>
    <xf numFmtId="164" fontId="8" fillId="0" borderId="0" xfId="1" applyNumberFormat="1" applyFont="1" applyAlignment="1">
      <alignment horizontal="right" vertical="center"/>
    </xf>
    <xf numFmtId="0" fontId="1" fillId="0" borderId="6" xfId="1" applyFont="1" applyBorder="1"/>
    <xf numFmtId="0" fontId="9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/>
    </xf>
    <xf numFmtId="0" fontId="3" fillId="0" borderId="6" xfId="1" applyFont="1" applyBorder="1" applyAlignment="1">
      <alignment horizontal="left" vertical="center" wrapText="1"/>
    </xf>
    <xf numFmtId="0" fontId="1" fillId="0" borderId="30" xfId="1" applyFont="1" applyBorder="1" applyAlignment="1">
      <alignment horizontal="left"/>
    </xf>
    <xf numFmtId="0" fontId="1" fillId="0" borderId="8" xfId="1" applyFont="1" applyBorder="1" applyAlignment="1">
      <alignment horizontal="left" wrapText="1"/>
    </xf>
    <xf numFmtId="0" fontId="10" fillId="0" borderId="6" xfId="1" applyFont="1" applyBorder="1" applyAlignment="1">
      <alignment horizontal="left" wrapText="1"/>
    </xf>
    <xf numFmtId="0" fontId="1" fillId="0" borderId="6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6" xfId="1" applyFont="1" applyBorder="1" applyAlignment="1">
      <alignment horizontal="center" vertical="justify"/>
    </xf>
    <xf numFmtId="0" fontId="1" fillId="0" borderId="6" xfId="1" applyFont="1" applyBorder="1" applyAlignment="1">
      <alignment horizontal="center" vertical="justify" wrapText="1"/>
    </xf>
    <xf numFmtId="0" fontId="1" fillId="0" borderId="8" xfId="1" applyFont="1" applyBorder="1" applyAlignment="1">
      <alignment horizontal="center" vertical="center" wrapText="1"/>
    </xf>
    <xf numFmtId="0" fontId="1" fillId="0" borderId="30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164" fontId="3" fillId="0" borderId="32" xfId="1" applyNumberFormat="1" applyFont="1" applyBorder="1" applyAlignment="1">
      <alignment horizontal="right" vertical="center"/>
    </xf>
    <xf numFmtId="164" fontId="3" fillId="0" borderId="9" xfId="1" applyNumberFormat="1" applyFont="1" applyBorder="1" applyAlignment="1">
      <alignment horizontal="right" vertical="center"/>
    </xf>
    <xf numFmtId="0" fontId="12" fillId="0" borderId="6" xfId="1" applyFont="1" applyBorder="1" applyAlignment="1">
      <alignment horizontal="left" wrapText="1"/>
    </xf>
    <xf numFmtId="164" fontId="13" fillId="0" borderId="0" xfId="1" applyNumberFormat="1" applyFont="1" applyAlignment="1">
      <alignment horizontal="right" vertical="center"/>
    </xf>
    <xf numFmtId="164" fontId="13" fillId="0" borderId="33" xfId="1" applyNumberFormat="1" applyFont="1" applyBorder="1" applyAlignment="1">
      <alignment horizontal="right" vertical="center"/>
    </xf>
    <xf numFmtId="0" fontId="3" fillId="0" borderId="33" xfId="1" applyFont="1" applyBorder="1" applyAlignment="1">
      <alignment horizontal="left"/>
    </xf>
    <xf numFmtId="0" fontId="3" fillId="0" borderId="23" xfId="1" applyFont="1" applyBorder="1" applyAlignment="1">
      <alignment horizontal="left" vertical="center" wrapText="1"/>
    </xf>
    <xf numFmtId="164" fontId="8" fillId="0" borderId="30" xfId="1" applyNumberFormat="1" applyFont="1" applyBorder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0" fontId="1" fillId="0" borderId="31" xfId="1" applyFont="1" applyBorder="1" applyAlignment="1">
      <alignment horizontal="left" wrapText="1"/>
    </xf>
    <xf numFmtId="0" fontId="10" fillId="0" borderId="8" xfId="1" applyFont="1" applyBorder="1" applyAlignment="1">
      <alignment horizontal="left" wrapText="1"/>
    </xf>
    <xf numFmtId="0" fontId="15" fillId="0" borderId="0" xfId="1" applyFont="1" applyAlignment="1">
      <alignment horizontal="left" vertical="center" wrapText="1"/>
    </xf>
    <xf numFmtId="0" fontId="14" fillId="0" borderId="0" xfId="1" applyFont="1" applyAlignment="1">
      <alignment horizontal="left" vertical="center" wrapText="1"/>
    </xf>
    <xf numFmtId="0" fontId="14" fillId="0" borderId="0" xfId="1" applyFont="1" applyAlignment="1">
      <alignment wrapText="1"/>
    </xf>
    <xf numFmtId="0" fontId="1" fillId="0" borderId="9" xfId="1" applyFont="1" applyBorder="1" applyAlignment="1">
      <alignment horizontal="center" vertical="justify" wrapText="1"/>
    </xf>
    <xf numFmtId="0" fontId="1" fillId="0" borderId="7" xfId="1" applyFont="1" applyBorder="1" applyAlignment="1">
      <alignment horizontal="center" vertical="justify" wrapText="1"/>
    </xf>
    <xf numFmtId="0" fontId="3" fillId="0" borderId="8" xfId="1" applyFont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 wrapText="1"/>
    </xf>
    <xf numFmtId="0" fontId="11" fillId="0" borderId="31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1" fillId="0" borderId="29" xfId="1" applyFont="1" applyBorder="1" applyAlignment="1">
      <alignment horizontal="left"/>
    </xf>
    <xf numFmtId="0" fontId="7" fillId="0" borderId="29" xfId="1" applyBorder="1" applyAlignment="1"/>
    <xf numFmtId="0" fontId="1" fillId="0" borderId="0" xfId="1" applyFont="1" applyAlignment="1">
      <alignment wrapText="1"/>
    </xf>
    <xf numFmtId="0" fontId="7" fillId="0" borderId="0" xfId="1" applyAlignment="1"/>
    <xf numFmtId="0" fontId="11" fillId="0" borderId="30" xfId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1" fillId="0" borderId="4" xfId="0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9" fillId="0" borderId="0" xfId="2" applyFont="1"/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/>
    </xf>
    <xf numFmtId="164" fontId="9" fillId="0" borderId="0" xfId="2" applyNumberFormat="1" applyFont="1" applyAlignment="1">
      <alignment horizontal="right" vertical="center"/>
    </xf>
    <xf numFmtId="164" fontId="17" fillId="0" borderId="6" xfId="2" applyNumberFormat="1" applyFont="1" applyBorder="1" applyAlignment="1">
      <alignment horizontal="right" vertical="center"/>
    </xf>
    <xf numFmtId="164" fontId="17" fillId="0" borderId="6" xfId="2" applyNumberFormat="1" applyFont="1" applyFill="1" applyBorder="1"/>
    <xf numFmtId="0" fontId="18" fillId="0" borderId="6" xfId="2" applyFont="1" applyBorder="1" applyAlignment="1">
      <alignment horizontal="center"/>
    </xf>
    <xf numFmtId="49" fontId="17" fillId="0" borderId="6" xfId="2" applyNumberFormat="1" applyFont="1" applyBorder="1" applyAlignment="1">
      <alignment horizontal="left" vertical="center" wrapText="1"/>
    </xf>
    <xf numFmtId="164" fontId="9" fillId="0" borderId="0" xfId="2" applyNumberFormat="1" applyFont="1"/>
    <xf numFmtId="167" fontId="19" fillId="0" borderId="6" xfId="2" applyNumberFormat="1" applyFont="1" applyBorder="1" applyAlignment="1">
      <alignment horizontal="right" vertical="center"/>
    </xf>
    <xf numFmtId="164" fontId="19" fillId="0" borderId="6" xfId="2" applyNumberFormat="1" applyFont="1" applyBorder="1" applyAlignment="1" applyProtection="1">
      <alignment horizontal="right"/>
    </xf>
    <xf numFmtId="49" fontId="19" fillId="0" borderId="6" xfId="2" applyNumberFormat="1" applyFont="1" applyBorder="1" applyAlignment="1">
      <alignment horizontal="center"/>
    </xf>
    <xf numFmtId="49" fontId="19" fillId="0" borderId="6" xfId="2" applyNumberFormat="1" applyFont="1" applyBorder="1" applyAlignment="1">
      <alignment horizontal="left"/>
    </xf>
    <xf numFmtId="167" fontId="9" fillId="0" borderId="6" xfId="2" applyNumberFormat="1" applyFont="1" applyBorder="1" applyAlignment="1">
      <alignment horizontal="right" vertical="center"/>
    </xf>
    <xf numFmtId="164" fontId="9" fillId="0" borderId="34" xfId="2" applyNumberFormat="1" applyFont="1" applyBorder="1" applyAlignment="1" applyProtection="1">
      <alignment horizontal="right" vertical="center" wrapText="1"/>
    </xf>
    <xf numFmtId="49" fontId="9" fillId="0" borderId="6" xfId="2" applyNumberFormat="1" applyFont="1" applyBorder="1" applyAlignment="1" applyProtection="1">
      <alignment horizontal="center" vertical="center" wrapText="1"/>
    </xf>
    <xf numFmtId="49" fontId="9" fillId="0" borderId="6" xfId="2" applyNumberFormat="1" applyFont="1" applyBorder="1" applyAlignment="1">
      <alignment horizontal="left" vertical="center" wrapText="1"/>
    </xf>
    <xf numFmtId="49" fontId="9" fillId="0" borderId="6" xfId="2" applyNumberFormat="1" applyFont="1" applyFill="1" applyBorder="1" applyAlignment="1">
      <alignment horizontal="left" vertical="center" wrapText="1"/>
    </xf>
    <xf numFmtId="164" fontId="19" fillId="0" borderId="35" xfId="2" applyNumberFormat="1" applyFont="1" applyBorder="1" applyAlignment="1" applyProtection="1">
      <alignment horizontal="right" vertical="center" wrapText="1"/>
    </xf>
    <xf numFmtId="49" fontId="19" fillId="0" borderId="6" xfId="2" applyNumberFormat="1" applyFont="1" applyBorder="1" applyAlignment="1" applyProtection="1">
      <alignment horizontal="center" vertical="center" wrapText="1"/>
    </xf>
    <xf numFmtId="49" fontId="19" fillId="0" borderId="6" xfId="2" applyNumberFormat="1" applyFont="1" applyBorder="1" applyAlignment="1">
      <alignment horizontal="left" vertical="center" wrapText="1"/>
    </xf>
    <xf numFmtId="0" fontId="19" fillId="0" borderId="6" xfId="2" applyFont="1" applyBorder="1" applyAlignment="1">
      <alignment horizontal="center" vertical="center" wrapText="1"/>
    </xf>
    <xf numFmtId="49" fontId="19" fillId="0" borderId="6" xfId="2" applyNumberFormat="1" applyFont="1" applyBorder="1" applyAlignment="1">
      <alignment horizontal="center" vertical="center" wrapText="1"/>
    </xf>
    <xf numFmtId="0" fontId="9" fillId="0" borderId="0" xfId="2" applyFont="1" applyAlignment="1">
      <alignment wrapText="1"/>
    </xf>
    <xf numFmtId="0" fontId="9" fillId="0" borderId="0" xfId="2" applyFont="1" applyAlignment="1">
      <alignment horizontal="right" vertical="center" wrapText="1"/>
    </xf>
    <xf numFmtId="0" fontId="9" fillId="0" borderId="0" xfId="2" applyFont="1" applyAlignment="1">
      <alignment horizontal="center" wrapText="1"/>
    </xf>
    <xf numFmtId="0" fontId="19" fillId="0" borderId="0" xfId="2" applyFont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H73"/>
  <sheetViews>
    <sheetView showGridLines="0" tabSelected="1" zoomScaleNormal="100" workbookViewId="0">
      <selection activeCell="A44" sqref="A44"/>
    </sheetView>
  </sheetViews>
  <sheetFormatPr defaultRowHeight="11.25" outlineLevelRow="1" x14ac:dyDescent="0.2"/>
  <cols>
    <col min="1" max="1" width="48.7109375" style="114" customWidth="1"/>
    <col min="2" max="2" width="7.5703125" style="116" customWidth="1"/>
    <col min="3" max="3" width="10.28515625" style="115" customWidth="1"/>
    <col min="4" max="4" width="10.7109375" style="115" customWidth="1"/>
    <col min="5" max="5" width="8.7109375" style="115" customWidth="1"/>
    <col min="6" max="6" width="10.7109375" style="114" customWidth="1"/>
    <col min="7" max="7" width="10.42578125" style="114" customWidth="1"/>
    <col min="8" max="16384" width="9.140625" style="114"/>
  </cols>
  <sheetData>
    <row r="2" spans="1:7" ht="6.75" customHeight="1" x14ac:dyDescent="0.2"/>
    <row r="3" spans="1:7" x14ac:dyDescent="0.2">
      <c r="A3" s="140" t="s">
        <v>95</v>
      </c>
      <c r="B3" s="140"/>
      <c r="C3" s="140"/>
      <c r="D3" s="140"/>
      <c r="E3" s="140"/>
      <c r="F3" s="140"/>
    </row>
    <row r="4" spans="1:7" ht="15" customHeight="1" x14ac:dyDescent="0.2">
      <c r="A4" s="137"/>
      <c r="B4" s="139"/>
      <c r="C4" s="138"/>
      <c r="D4" s="138"/>
      <c r="E4" s="138" t="s">
        <v>94</v>
      </c>
      <c r="F4" s="137"/>
      <c r="G4" s="137"/>
    </row>
    <row r="5" spans="1:7" ht="31.5" x14ac:dyDescent="0.2">
      <c r="A5" s="136" t="s">
        <v>93</v>
      </c>
      <c r="B5" s="136" t="s">
        <v>92</v>
      </c>
      <c r="C5" s="136" t="s">
        <v>91</v>
      </c>
      <c r="D5" s="136" t="s">
        <v>90</v>
      </c>
      <c r="E5" s="135" t="s">
        <v>89</v>
      </c>
    </row>
    <row r="6" spans="1:7" ht="21" x14ac:dyDescent="0.2">
      <c r="A6" s="134" t="s">
        <v>88</v>
      </c>
      <c r="B6" s="133"/>
      <c r="C6" s="132">
        <v>14641.6</v>
      </c>
      <c r="D6" s="132">
        <v>5578.8</v>
      </c>
      <c r="E6" s="123">
        <f>D6/C6*100</f>
        <v>38.102393181073104</v>
      </c>
    </row>
    <row r="7" spans="1:7" outlineLevel="1" x14ac:dyDescent="0.2">
      <c r="A7" s="130" t="s">
        <v>79</v>
      </c>
      <c r="B7" s="129" t="s">
        <v>78</v>
      </c>
      <c r="C7" s="128">
        <v>3410.3</v>
      </c>
      <c r="D7" s="128">
        <v>1716.8</v>
      </c>
      <c r="E7" s="127">
        <f>D7/C7*100</f>
        <v>50.341612174881966</v>
      </c>
    </row>
    <row r="8" spans="1:7" outlineLevel="1" x14ac:dyDescent="0.2">
      <c r="A8" s="130" t="s">
        <v>83</v>
      </c>
      <c r="B8" s="129" t="s">
        <v>82</v>
      </c>
      <c r="C8" s="128">
        <v>298.3</v>
      </c>
      <c r="D8" s="128">
        <v>103</v>
      </c>
      <c r="E8" s="127">
        <f>D8/C8*100</f>
        <v>34.528997653369089</v>
      </c>
    </row>
    <row r="9" spans="1:7" outlineLevel="1" x14ac:dyDescent="0.2">
      <c r="A9" s="130" t="s">
        <v>77</v>
      </c>
      <c r="B9" s="129" t="s">
        <v>76</v>
      </c>
      <c r="C9" s="128">
        <v>3685.4</v>
      </c>
      <c r="D9" s="128">
        <v>1901.7</v>
      </c>
      <c r="E9" s="127">
        <f>D9/C9*100</f>
        <v>51.600911705649324</v>
      </c>
    </row>
    <row r="10" spans="1:7" outlineLevel="1" x14ac:dyDescent="0.2">
      <c r="A10" s="130" t="s">
        <v>75</v>
      </c>
      <c r="B10" s="129" t="s">
        <v>74</v>
      </c>
      <c r="C10" s="128">
        <v>3699.6</v>
      </c>
      <c r="D10" s="128">
        <v>706.7</v>
      </c>
      <c r="E10" s="127">
        <f>D10/C10*100</f>
        <v>19.102065088117637</v>
      </c>
    </row>
    <row r="11" spans="1:7" outlineLevel="1" x14ac:dyDescent="0.2">
      <c r="A11" s="130" t="s">
        <v>73</v>
      </c>
      <c r="B11" s="129" t="s">
        <v>72</v>
      </c>
      <c r="C11" s="128">
        <v>3454.4</v>
      </c>
      <c r="D11" s="128">
        <v>1119.8</v>
      </c>
      <c r="E11" s="127">
        <f>D11/C11*100</f>
        <v>32.416628068550253</v>
      </c>
    </row>
    <row r="12" spans="1:7" outlineLevel="1" x14ac:dyDescent="0.2">
      <c r="A12" s="130" t="s">
        <v>67</v>
      </c>
      <c r="B12" s="129" t="s">
        <v>66</v>
      </c>
      <c r="C12" s="128">
        <v>54.7</v>
      </c>
      <c r="D12" s="128">
        <v>14.7</v>
      </c>
      <c r="E12" s="127">
        <f>D12/C12*100</f>
        <v>26.873857404021933</v>
      </c>
    </row>
    <row r="13" spans="1:7" outlineLevel="1" x14ac:dyDescent="0.2">
      <c r="A13" s="130" t="s">
        <v>65</v>
      </c>
      <c r="B13" s="129" t="s">
        <v>64</v>
      </c>
      <c r="C13" s="128">
        <v>30</v>
      </c>
      <c r="D13" s="128">
        <v>10.5</v>
      </c>
      <c r="E13" s="127">
        <f>D13/C13*100</f>
        <v>35</v>
      </c>
    </row>
    <row r="14" spans="1:7" outlineLevel="1" x14ac:dyDescent="0.2">
      <c r="A14" s="130" t="s">
        <v>63</v>
      </c>
      <c r="B14" s="129" t="s">
        <v>62</v>
      </c>
      <c r="C14" s="128">
        <v>8.9</v>
      </c>
      <c r="D14" s="128">
        <v>5.6</v>
      </c>
      <c r="E14" s="127">
        <f>D14/C14*100</f>
        <v>62.921348314606739</v>
      </c>
    </row>
    <row r="15" spans="1:7" ht="21" x14ac:dyDescent="0.2">
      <c r="A15" s="134" t="s">
        <v>87</v>
      </c>
      <c r="B15" s="133"/>
      <c r="C15" s="132">
        <v>10866</v>
      </c>
      <c r="D15" s="132">
        <v>2997.7</v>
      </c>
      <c r="E15" s="123">
        <f>D15/C15*100</f>
        <v>27.58788882753543</v>
      </c>
    </row>
    <row r="16" spans="1:7" outlineLevel="1" x14ac:dyDescent="0.2">
      <c r="A16" s="130" t="s">
        <v>79</v>
      </c>
      <c r="B16" s="129" t="s">
        <v>78</v>
      </c>
      <c r="C16" s="128">
        <v>1804.5</v>
      </c>
      <c r="D16" s="128">
        <v>956.7</v>
      </c>
      <c r="E16" s="127">
        <f>D16/C16*100</f>
        <v>53.017456359102241</v>
      </c>
    </row>
    <row r="17" spans="1:5" outlineLevel="1" x14ac:dyDescent="0.2">
      <c r="A17" s="130" t="s">
        <v>83</v>
      </c>
      <c r="B17" s="129" t="s">
        <v>82</v>
      </c>
      <c r="C17" s="128">
        <v>149</v>
      </c>
      <c r="D17" s="128">
        <v>46.1</v>
      </c>
      <c r="E17" s="127">
        <f>D17/C17*100</f>
        <v>30.939597315436242</v>
      </c>
    </row>
    <row r="18" spans="1:5" outlineLevel="1" x14ac:dyDescent="0.2">
      <c r="A18" s="130" t="s">
        <v>77</v>
      </c>
      <c r="B18" s="129" t="s">
        <v>76</v>
      </c>
      <c r="C18" s="128">
        <v>1112</v>
      </c>
      <c r="D18" s="128">
        <v>494.8</v>
      </c>
      <c r="E18" s="127">
        <f>D18/C18*100</f>
        <v>44.496402877697847</v>
      </c>
    </row>
    <row r="19" spans="1:5" outlineLevel="1" x14ac:dyDescent="0.2">
      <c r="A19" s="130" t="s">
        <v>75</v>
      </c>
      <c r="B19" s="129" t="s">
        <v>74</v>
      </c>
      <c r="C19" s="128">
        <v>3178.9</v>
      </c>
      <c r="D19" s="128">
        <v>398.3</v>
      </c>
      <c r="E19" s="127">
        <f>D19/C19*100</f>
        <v>12.529491333480133</v>
      </c>
    </row>
    <row r="20" spans="1:5" outlineLevel="1" x14ac:dyDescent="0.2">
      <c r="A20" s="130" t="s">
        <v>73</v>
      </c>
      <c r="B20" s="129" t="s">
        <v>72</v>
      </c>
      <c r="C20" s="128">
        <v>2712.1</v>
      </c>
      <c r="D20" s="128">
        <v>589.29999999999995</v>
      </c>
      <c r="E20" s="127">
        <f>D20/C20*100</f>
        <v>21.728549832233323</v>
      </c>
    </row>
    <row r="21" spans="1:5" outlineLevel="1" x14ac:dyDescent="0.2">
      <c r="A21" s="130" t="s">
        <v>67</v>
      </c>
      <c r="B21" s="129" t="s">
        <v>66</v>
      </c>
      <c r="C21" s="128">
        <v>30</v>
      </c>
      <c r="D21" s="128">
        <v>26.5</v>
      </c>
      <c r="E21" s="127">
        <f>D21/C21*100</f>
        <v>88.333333333333329</v>
      </c>
    </row>
    <row r="22" spans="1:5" outlineLevel="1" x14ac:dyDescent="0.2">
      <c r="A22" s="130" t="s">
        <v>65</v>
      </c>
      <c r="B22" s="129" t="s">
        <v>64</v>
      </c>
      <c r="C22" s="128">
        <v>12</v>
      </c>
      <c r="D22" s="128">
        <v>9</v>
      </c>
      <c r="E22" s="127">
        <f>D22/C22*100</f>
        <v>75</v>
      </c>
    </row>
    <row r="23" spans="1:5" outlineLevel="1" x14ac:dyDescent="0.2">
      <c r="A23" s="130" t="s">
        <v>63</v>
      </c>
      <c r="B23" s="129" t="s">
        <v>62</v>
      </c>
      <c r="C23" s="128">
        <v>1867.5</v>
      </c>
      <c r="D23" s="128">
        <v>477</v>
      </c>
      <c r="E23" s="127">
        <f>D23/C23*100</f>
        <v>25.542168674698797</v>
      </c>
    </row>
    <row r="24" spans="1:5" ht="21" x14ac:dyDescent="0.2">
      <c r="A24" s="134" t="s">
        <v>86</v>
      </c>
      <c r="B24" s="133"/>
      <c r="C24" s="132">
        <v>12797.8</v>
      </c>
      <c r="D24" s="132">
        <v>4213.3</v>
      </c>
      <c r="E24" s="123">
        <f>D24/C24*100</f>
        <v>32.922064729875451</v>
      </c>
    </row>
    <row r="25" spans="1:5" outlineLevel="1" x14ac:dyDescent="0.2">
      <c r="A25" s="130" t="s">
        <v>79</v>
      </c>
      <c r="B25" s="129" t="s">
        <v>78</v>
      </c>
      <c r="C25" s="128">
        <v>3670.5</v>
      </c>
      <c r="D25" s="128">
        <v>1453</v>
      </c>
      <c r="E25" s="127">
        <f>D25/C25*100</f>
        <v>39.58588748126958</v>
      </c>
    </row>
    <row r="26" spans="1:5" outlineLevel="1" x14ac:dyDescent="0.2">
      <c r="A26" s="130" t="s">
        <v>83</v>
      </c>
      <c r="B26" s="129" t="s">
        <v>82</v>
      </c>
      <c r="C26" s="128">
        <v>149</v>
      </c>
      <c r="D26" s="128">
        <v>46.9</v>
      </c>
      <c r="E26" s="127">
        <f>D26/C26*100</f>
        <v>31.476510067114095</v>
      </c>
    </row>
    <row r="27" spans="1:5" outlineLevel="1" x14ac:dyDescent="0.2">
      <c r="A27" s="130" t="s">
        <v>77</v>
      </c>
      <c r="B27" s="129" t="s">
        <v>76</v>
      </c>
      <c r="C27" s="128">
        <v>2954</v>
      </c>
      <c r="D27" s="128">
        <v>1530.5</v>
      </c>
      <c r="E27" s="127">
        <f>D27/C27*100</f>
        <v>51.811103588354769</v>
      </c>
    </row>
    <row r="28" spans="1:5" outlineLevel="1" x14ac:dyDescent="0.2">
      <c r="A28" s="130" t="s">
        <v>75</v>
      </c>
      <c r="B28" s="129" t="s">
        <v>74</v>
      </c>
      <c r="C28" s="128">
        <v>3551</v>
      </c>
      <c r="D28" s="128">
        <v>431.2</v>
      </c>
      <c r="E28" s="127">
        <f>D28/C28*100</f>
        <v>12.143058293438468</v>
      </c>
    </row>
    <row r="29" spans="1:5" outlineLevel="1" x14ac:dyDescent="0.2">
      <c r="A29" s="130" t="s">
        <v>73</v>
      </c>
      <c r="B29" s="129" t="s">
        <v>72</v>
      </c>
      <c r="C29" s="128">
        <v>2417.1999999999998</v>
      </c>
      <c r="D29" s="128">
        <v>741.8</v>
      </c>
      <c r="E29" s="127">
        <f>D29/C29*100</f>
        <v>30.688399801423135</v>
      </c>
    </row>
    <row r="30" spans="1:5" outlineLevel="1" x14ac:dyDescent="0.2">
      <c r="A30" s="130" t="s">
        <v>67</v>
      </c>
      <c r="B30" s="129" t="s">
        <v>66</v>
      </c>
      <c r="C30" s="128">
        <v>35</v>
      </c>
      <c r="D30" s="128">
        <v>9.8000000000000007</v>
      </c>
      <c r="E30" s="127">
        <f>D30/C30*100</f>
        <v>28.000000000000004</v>
      </c>
    </row>
    <row r="31" spans="1:5" outlineLevel="1" x14ac:dyDescent="0.2">
      <c r="A31" s="130" t="s">
        <v>65</v>
      </c>
      <c r="B31" s="129" t="s">
        <v>64</v>
      </c>
      <c r="C31" s="128">
        <v>18</v>
      </c>
      <c r="D31" s="128">
        <v>0</v>
      </c>
      <c r="E31" s="127">
        <f>D31/C31*100</f>
        <v>0</v>
      </c>
    </row>
    <row r="32" spans="1:5" outlineLevel="1" x14ac:dyDescent="0.2">
      <c r="A32" s="130" t="s">
        <v>63</v>
      </c>
      <c r="B32" s="129" t="s">
        <v>62</v>
      </c>
      <c r="C32" s="128">
        <v>3</v>
      </c>
      <c r="D32" s="128">
        <v>0</v>
      </c>
      <c r="E32" s="127">
        <f>D32/C32*100</f>
        <v>0</v>
      </c>
    </row>
    <row r="33" spans="1:5" ht="21" x14ac:dyDescent="0.2">
      <c r="A33" s="134" t="s">
        <v>85</v>
      </c>
      <c r="B33" s="133"/>
      <c r="C33" s="132">
        <v>12411.8</v>
      </c>
      <c r="D33" s="132">
        <v>3016.8</v>
      </c>
      <c r="E33" s="123">
        <f>D33/C33*100</f>
        <v>24.305902447670768</v>
      </c>
    </row>
    <row r="34" spans="1:5" outlineLevel="1" x14ac:dyDescent="0.2">
      <c r="A34" s="130" t="s">
        <v>79</v>
      </c>
      <c r="B34" s="129" t="s">
        <v>78</v>
      </c>
      <c r="C34" s="128">
        <v>2955.3</v>
      </c>
      <c r="D34" s="128">
        <v>1161.5</v>
      </c>
      <c r="E34" s="127">
        <f>D34/C34*100</f>
        <v>39.302270497073053</v>
      </c>
    </row>
    <row r="35" spans="1:5" outlineLevel="1" x14ac:dyDescent="0.2">
      <c r="A35" s="130" t="s">
        <v>83</v>
      </c>
      <c r="B35" s="129" t="s">
        <v>82</v>
      </c>
      <c r="C35" s="128">
        <v>298.2</v>
      </c>
      <c r="D35" s="128">
        <v>76.8</v>
      </c>
      <c r="E35" s="127">
        <f>D35/C35*100</f>
        <v>25.754527162977869</v>
      </c>
    </row>
    <row r="36" spans="1:5" outlineLevel="1" x14ac:dyDescent="0.2">
      <c r="A36" s="130" t="s">
        <v>77</v>
      </c>
      <c r="B36" s="129" t="s">
        <v>76</v>
      </c>
      <c r="C36" s="128">
        <v>91</v>
      </c>
      <c r="D36" s="128">
        <v>14.7</v>
      </c>
      <c r="E36" s="127">
        <f>D36/C36*100</f>
        <v>16.153846153846153</v>
      </c>
    </row>
    <row r="37" spans="1:5" outlineLevel="1" x14ac:dyDescent="0.2">
      <c r="A37" s="130" t="s">
        <v>75</v>
      </c>
      <c r="B37" s="129" t="s">
        <v>74</v>
      </c>
      <c r="C37" s="128">
        <v>5188.7</v>
      </c>
      <c r="D37" s="128">
        <v>515.20000000000005</v>
      </c>
      <c r="E37" s="127">
        <f>D37/C37*100</f>
        <v>9.9292693738315965</v>
      </c>
    </row>
    <row r="38" spans="1:5" outlineLevel="1" x14ac:dyDescent="0.2">
      <c r="A38" s="130" t="s">
        <v>73</v>
      </c>
      <c r="B38" s="129" t="s">
        <v>72</v>
      </c>
      <c r="C38" s="128">
        <v>3834.5</v>
      </c>
      <c r="D38" s="128">
        <v>1224</v>
      </c>
      <c r="E38" s="127">
        <f>D38/C38*100</f>
        <v>31.920719780936235</v>
      </c>
    </row>
    <row r="39" spans="1:5" outlineLevel="1" x14ac:dyDescent="0.2">
      <c r="A39" s="130" t="s">
        <v>67</v>
      </c>
      <c r="B39" s="129" t="s">
        <v>66</v>
      </c>
      <c r="C39" s="128">
        <v>30</v>
      </c>
      <c r="D39" s="128">
        <v>20</v>
      </c>
      <c r="E39" s="127">
        <f>D39/C39*100</f>
        <v>66.666666666666657</v>
      </c>
    </row>
    <row r="40" spans="1:5" outlineLevel="1" x14ac:dyDescent="0.2">
      <c r="A40" s="130" t="s">
        <v>65</v>
      </c>
      <c r="B40" s="129" t="s">
        <v>64</v>
      </c>
      <c r="C40" s="128">
        <v>12</v>
      </c>
      <c r="D40" s="128">
        <v>3.8</v>
      </c>
      <c r="E40" s="127">
        <f>D40/C40*100</f>
        <v>31.666666666666664</v>
      </c>
    </row>
    <row r="41" spans="1:5" outlineLevel="1" x14ac:dyDescent="0.2">
      <c r="A41" s="130" t="s">
        <v>63</v>
      </c>
      <c r="B41" s="129" t="s">
        <v>62</v>
      </c>
      <c r="C41" s="128">
        <v>2</v>
      </c>
      <c r="D41" s="128">
        <v>0.8</v>
      </c>
      <c r="E41" s="127">
        <f>D41/C41*100</f>
        <v>40</v>
      </c>
    </row>
    <row r="42" spans="1:5" ht="21" x14ac:dyDescent="0.2">
      <c r="A42" s="134" t="s">
        <v>84</v>
      </c>
      <c r="B42" s="133"/>
      <c r="C42" s="132">
        <v>9918.7000000000007</v>
      </c>
      <c r="D42" s="132">
        <v>2827.4</v>
      </c>
      <c r="E42" s="123">
        <f>D42/C42*100</f>
        <v>28.505751761823621</v>
      </c>
    </row>
    <row r="43" spans="1:5" outlineLevel="1" x14ac:dyDescent="0.2">
      <c r="A43" s="130" t="s">
        <v>79</v>
      </c>
      <c r="B43" s="129" t="s">
        <v>78</v>
      </c>
      <c r="C43" s="128">
        <v>3032.1</v>
      </c>
      <c r="D43" s="128">
        <v>979.3</v>
      </c>
      <c r="E43" s="127">
        <f>D43/C43*100</f>
        <v>32.297747435770589</v>
      </c>
    </row>
    <row r="44" spans="1:5" outlineLevel="1" x14ac:dyDescent="0.2">
      <c r="A44" s="130" t="s">
        <v>83</v>
      </c>
      <c r="B44" s="129" t="s">
        <v>82</v>
      </c>
      <c r="C44" s="128">
        <v>149</v>
      </c>
      <c r="D44" s="128">
        <v>18.3</v>
      </c>
      <c r="E44" s="127">
        <f>D44/C44*100</f>
        <v>12.281879194630873</v>
      </c>
    </row>
    <row r="45" spans="1:5" outlineLevel="1" x14ac:dyDescent="0.2">
      <c r="A45" s="130" t="s">
        <v>77</v>
      </c>
      <c r="B45" s="129" t="s">
        <v>76</v>
      </c>
      <c r="C45" s="128">
        <v>1319.7</v>
      </c>
      <c r="D45" s="128">
        <v>405.7</v>
      </c>
      <c r="E45" s="127">
        <f>D45/C45*100</f>
        <v>30.741835265590662</v>
      </c>
    </row>
    <row r="46" spans="1:5" outlineLevel="1" x14ac:dyDescent="0.2">
      <c r="A46" s="130" t="s">
        <v>75</v>
      </c>
      <c r="B46" s="129" t="s">
        <v>74</v>
      </c>
      <c r="C46" s="128">
        <v>3019.6</v>
      </c>
      <c r="D46" s="128">
        <v>546.4</v>
      </c>
      <c r="E46" s="127">
        <f>D46/C46*100</f>
        <v>18.095111935355675</v>
      </c>
    </row>
    <row r="47" spans="1:5" outlineLevel="1" x14ac:dyDescent="0.2">
      <c r="A47" s="130" t="s">
        <v>73</v>
      </c>
      <c r="B47" s="129" t="s">
        <v>72</v>
      </c>
      <c r="C47" s="128">
        <v>2354.3000000000002</v>
      </c>
      <c r="D47" s="128">
        <v>866.2</v>
      </c>
      <c r="E47" s="127">
        <f>D47/C47*100</f>
        <v>36.792252474196154</v>
      </c>
    </row>
    <row r="48" spans="1:5" outlineLevel="1" x14ac:dyDescent="0.2">
      <c r="A48" s="130" t="s">
        <v>67</v>
      </c>
      <c r="B48" s="129" t="s">
        <v>66</v>
      </c>
      <c r="C48" s="128">
        <v>30</v>
      </c>
      <c r="D48" s="128">
        <v>11.5</v>
      </c>
      <c r="E48" s="127">
        <f>D48/C48*100</f>
        <v>38.333333333333336</v>
      </c>
    </row>
    <row r="49" spans="1:5" outlineLevel="1" x14ac:dyDescent="0.2">
      <c r="A49" s="130" t="s">
        <v>65</v>
      </c>
      <c r="B49" s="129" t="s">
        <v>64</v>
      </c>
      <c r="C49" s="128">
        <v>12</v>
      </c>
      <c r="D49" s="128">
        <v>0</v>
      </c>
      <c r="E49" s="127">
        <f>D49/C49*100</f>
        <v>0</v>
      </c>
    </row>
    <row r="50" spans="1:5" outlineLevel="1" x14ac:dyDescent="0.2">
      <c r="A50" s="130" t="s">
        <v>63</v>
      </c>
      <c r="B50" s="129" t="s">
        <v>62</v>
      </c>
      <c r="C50" s="128">
        <v>2</v>
      </c>
      <c r="D50" s="128">
        <v>0</v>
      </c>
      <c r="E50" s="127">
        <f>D50/C50*100</f>
        <v>0</v>
      </c>
    </row>
    <row r="51" spans="1:5" ht="22.5" customHeight="1" x14ac:dyDescent="0.2">
      <c r="A51" s="134" t="s">
        <v>81</v>
      </c>
      <c r="B51" s="133"/>
      <c r="C51" s="132">
        <v>28838</v>
      </c>
      <c r="D51" s="132">
        <v>5907.6</v>
      </c>
      <c r="E51" s="123">
        <f>D51/C51*100</f>
        <v>20.485470559678205</v>
      </c>
    </row>
    <row r="52" spans="1:5" outlineLevel="1" x14ac:dyDescent="0.2">
      <c r="A52" s="130" t="s">
        <v>79</v>
      </c>
      <c r="B52" s="129" t="s">
        <v>78</v>
      </c>
      <c r="C52" s="128">
        <v>4148.7</v>
      </c>
      <c r="D52" s="128">
        <v>1928.1</v>
      </c>
      <c r="E52" s="127">
        <f>D52/C52*100</f>
        <v>46.474799334731358</v>
      </c>
    </row>
    <row r="53" spans="1:5" outlineLevel="1" x14ac:dyDescent="0.2">
      <c r="A53" s="130" t="s">
        <v>77</v>
      </c>
      <c r="B53" s="129" t="s">
        <v>76</v>
      </c>
      <c r="C53" s="128">
        <v>260</v>
      </c>
      <c r="D53" s="128">
        <v>136.19999999999999</v>
      </c>
      <c r="E53" s="127">
        <f>D53/C53*100</f>
        <v>52.384615384615387</v>
      </c>
    </row>
    <row r="54" spans="1:5" outlineLevel="1" x14ac:dyDescent="0.2">
      <c r="A54" s="130" t="s">
        <v>75</v>
      </c>
      <c r="B54" s="129" t="s">
        <v>74</v>
      </c>
      <c r="C54" s="128">
        <v>8799</v>
      </c>
      <c r="D54" s="128">
        <v>481.2</v>
      </c>
      <c r="E54" s="127">
        <f>D54/C54*100</f>
        <v>5.4688032730992164</v>
      </c>
    </row>
    <row r="55" spans="1:5" outlineLevel="1" x14ac:dyDescent="0.2">
      <c r="A55" s="130" t="s">
        <v>73</v>
      </c>
      <c r="B55" s="129" t="s">
        <v>72</v>
      </c>
      <c r="C55" s="128">
        <v>15270.3</v>
      </c>
      <c r="D55" s="128">
        <v>3299.3</v>
      </c>
      <c r="E55" s="127">
        <f>D55/C55*100</f>
        <v>21.605993333464308</v>
      </c>
    </row>
    <row r="56" spans="1:5" outlineLevel="1" x14ac:dyDescent="0.2">
      <c r="A56" s="130" t="s">
        <v>67</v>
      </c>
      <c r="B56" s="129" t="s">
        <v>66</v>
      </c>
      <c r="C56" s="128">
        <v>280</v>
      </c>
      <c r="D56" s="128">
        <v>30</v>
      </c>
      <c r="E56" s="127">
        <f>D56/C56*100</f>
        <v>10.714285714285714</v>
      </c>
    </row>
    <row r="57" spans="1:5" outlineLevel="1" x14ac:dyDescent="0.2">
      <c r="A57" s="130" t="s">
        <v>65</v>
      </c>
      <c r="B57" s="129" t="s">
        <v>64</v>
      </c>
      <c r="C57" s="128">
        <v>80</v>
      </c>
      <c r="D57" s="128">
        <v>32.799999999999997</v>
      </c>
      <c r="E57" s="127">
        <f>D57/C57*100</f>
        <v>41</v>
      </c>
    </row>
    <row r="58" spans="1:5" ht="21" x14ac:dyDescent="0.2">
      <c r="A58" s="134" t="s">
        <v>80</v>
      </c>
      <c r="B58" s="133"/>
      <c r="C58" s="132">
        <v>604237.9</v>
      </c>
      <c r="D58" s="132">
        <v>291223.40000000002</v>
      </c>
      <c r="E58" s="123">
        <f>D58/C58*100</f>
        <v>48.196811222864369</v>
      </c>
    </row>
    <row r="59" spans="1:5" x14ac:dyDescent="0.2">
      <c r="A59" s="130" t="s">
        <v>79</v>
      </c>
      <c r="B59" s="129" t="s">
        <v>78</v>
      </c>
      <c r="C59" s="128">
        <v>47025.1</v>
      </c>
      <c r="D59" s="128">
        <v>20585</v>
      </c>
      <c r="E59" s="127">
        <f>D59/C59*100</f>
        <v>43.774494897405852</v>
      </c>
    </row>
    <row r="60" spans="1:5" x14ac:dyDescent="0.2">
      <c r="A60" s="130" t="s">
        <v>77</v>
      </c>
      <c r="B60" s="129" t="s">
        <v>76</v>
      </c>
      <c r="C60" s="128">
        <v>6278</v>
      </c>
      <c r="D60" s="128">
        <v>2506.9</v>
      </c>
      <c r="E60" s="127">
        <f>D60/C60*100</f>
        <v>39.93150684931507</v>
      </c>
    </row>
    <row r="61" spans="1:5" x14ac:dyDescent="0.2">
      <c r="A61" s="130" t="s">
        <v>75</v>
      </c>
      <c r="B61" s="129" t="s">
        <v>74</v>
      </c>
      <c r="C61" s="128">
        <v>92639.7</v>
      </c>
      <c r="D61" s="128">
        <v>55984.9</v>
      </c>
      <c r="E61" s="127">
        <f>D61/C61*100</f>
        <v>60.432946134324709</v>
      </c>
    </row>
    <row r="62" spans="1:5" x14ac:dyDescent="0.2">
      <c r="A62" s="130" t="s">
        <v>73</v>
      </c>
      <c r="B62" s="129" t="s">
        <v>72</v>
      </c>
      <c r="C62" s="128">
        <v>25748.400000000001</v>
      </c>
      <c r="D62" s="128">
        <v>11240.8</v>
      </c>
      <c r="E62" s="127">
        <f>D62/C62*100</f>
        <v>43.65630485777757</v>
      </c>
    </row>
    <row r="63" spans="1:5" x14ac:dyDescent="0.2">
      <c r="A63" s="131" t="s">
        <v>71</v>
      </c>
      <c r="B63" s="129" t="s">
        <v>70</v>
      </c>
      <c r="C63" s="128">
        <v>70</v>
      </c>
      <c r="D63" s="128">
        <v>24.4</v>
      </c>
      <c r="E63" s="127">
        <f>D63/C63*100</f>
        <v>34.857142857142854</v>
      </c>
    </row>
    <row r="64" spans="1:5" x14ac:dyDescent="0.2">
      <c r="A64" s="130" t="s">
        <v>69</v>
      </c>
      <c r="B64" s="129" t="s">
        <v>68</v>
      </c>
      <c r="C64" s="128">
        <v>354569.1</v>
      </c>
      <c r="D64" s="128">
        <v>170944.3</v>
      </c>
      <c r="E64" s="127">
        <f>D64/C64*100</f>
        <v>48.211843615250174</v>
      </c>
    </row>
    <row r="65" spans="1:8" x14ac:dyDescent="0.2">
      <c r="A65" s="130" t="s">
        <v>67</v>
      </c>
      <c r="B65" s="129" t="s">
        <v>66</v>
      </c>
      <c r="C65" s="128">
        <v>43686</v>
      </c>
      <c r="D65" s="128">
        <v>18513.5</v>
      </c>
      <c r="E65" s="127">
        <f>D65/C65*100</f>
        <v>42.378565215400812</v>
      </c>
    </row>
    <row r="66" spans="1:8" x14ac:dyDescent="0.2">
      <c r="A66" s="130" t="s">
        <v>65</v>
      </c>
      <c r="B66" s="129" t="s">
        <v>64</v>
      </c>
      <c r="C66" s="128">
        <v>23940.9</v>
      </c>
      <c r="D66" s="128">
        <v>6273.3</v>
      </c>
      <c r="E66" s="127">
        <f>D66/C66*100</f>
        <v>26.203275566081473</v>
      </c>
    </row>
    <row r="67" spans="1:8" x14ac:dyDescent="0.2">
      <c r="A67" s="130" t="s">
        <v>63</v>
      </c>
      <c r="B67" s="129" t="s">
        <v>62</v>
      </c>
      <c r="C67" s="128">
        <v>7171.5</v>
      </c>
      <c r="D67" s="128">
        <v>3812.5</v>
      </c>
      <c r="E67" s="127">
        <f>D67/C67*100</f>
        <v>53.161821097399432</v>
      </c>
    </row>
    <row r="68" spans="1:8" x14ac:dyDescent="0.2">
      <c r="A68" s="131" t="s">
        <v>61</v>
      </c>
      <c r="B68" s="129" t="s">
        <v>60</v>
      </c>
      <c r="C68" s="128">
        <v>2335.8000000000002</v>
      </c>
      <c r="D68" s="128">
        <v>1037.0999999999999</v>
      </c>
      <c r="E68" s="127">
        <f>D68/C68*100</f>
        <v>44.400205497045974</v>
      </c>
    </row>
    <row r="69" spans="1:8" x14ac:dyDescent="0.2">
      <c r="A69" s="130" t="s">
        <v>59</v>
      </c>
      <c r="B69" s="129" t="s">
        <v>58</v>
      </c>
      <c r="C69" s="128">
        <v>773.4</v>
      </c>
      <c r="D69" s="128">
        <v>300.7</v>
      </c>
      <c r="E69" s="127">
        <f>D69/C69*100</f>
        <v>38.880268942332556</v>
      </c>
      <c r="F69" s="122"/>
      <c r="G69" s="122"/>
      <c r="H69" s="122"/>
    </row>
    <row r="70" spans="1:8" x14ac:dyDescent="0.2">
      <c r="A70" s="126" t="s">
        <v>57</v>
      </c>
      <c r="B70" s="125"/>
      <c r="C70" s="124">
        <f>C6+C15+C24+C33+C42+C51+C58</f>
        <v>693711.8</v>
      </c>
      <c r="D70" s="124">
        <f>D6+D15+D24+D33+D42+D51+D58</f>
        <v>315765</v>
      </c>
      <c r="E70" s="123">
        <f>D70/C70*100</f>
        <v>45.518182046204196</v>
      </c>
      <c r="F70" s="122"/>
      <c r="G70" s="122"/>
      <c r="H70" s="122"/>
    </row>
    <row r="71" spans="1:8" ht="11.25" customHeight="1" x14ac:dyDescent="0.2">
      <c r="A71" s="121" t="s">
        <v>56</v>
      </c>
      <c r="B71" s="120"/>
      <c r="C71" s="119">
        <v>-18220.8</v>
      </c>
      <c r="D71" s="119">
        <v>26083.9</v>
      </c>
      <c r="E71" s="118">
        <f>D71/C71%</f>
        <v>-143.15452669476642</v>
      </c>
    </row>
    <row r="72" spans="1:8" ht="18" customHeight="1" x14ac:dyDescent="0.2"/>
    <row r="73" spans="1:8" x14ac:dyDescent="0.2">
      <c r="C73" s="117"/>
      <c r="D73" s="117"/>
    </row>
  </sheetData>
  <mergeCells count="1">
    <mergeCell ref="A3:F3"/>
  </mergeCells>
  <pageMargins left="0.39370078740157483" right="0.15748031496062992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topLeftCell="C1" zoomScale="120" zoomScaleNormal="120" zoomScaleSheetLayoutView="82" workbookViewId="0">
      <selection activeCell="AP19" sqref="AP19:AP20"/>
    </sheetView>
  </sheetViews>
  <sheetFormatPr defaultRowHeight="12.75" x14ac:dyDescent="0.2"/>
  <cols>
    <col min="1" max="1" width="15.5703125" style="46" customWidth="1"/>
    <col min="2" max="2" width="3.140625" style="45" hidden="1" customWidth="1"/>
    <col min="3" max="3" width="8.7109375" style="45" customWidth="1"/>
    <col min="4" max="4" width="8.85546875" style="45" customWidth="1"/>
    <col min="5" max="5" width="5.85546875" style="45" customWidth="1"/>
    <col min="6" max="6" width="9.28515625" style="45" bestFit="1" customWidth="1"/>
    <col min="7" max="7" width="7.85546875" style="45" customWidth="1"/>
    <col min="8" max="8" width="7.28515625" style="45" customWidth="1"/>
    <col min="9" max="9" width="7.85546875" style="45" bestFit="1" customWidth="1"/>
    <col min="10" max="10" width="7.85546875" style="45" customWidth="1"/>
    <col min="11" max="11" width="7.140625" style="45" customWidth="1"/>
    <col min="12" max="12" width="10.42578125" style="45" bestFit="1" customWidth="1"/>
    <col min="13" max="13" width="8.7109375" style="45" customWidth="1"/>
    <col min="14" max="14" width="6.42578125" style="45" customWidth="1"/>
    <col min="15" max="15" width="6.42578125" style="45" hidden="1" customWidth="1"/>
    <col min="16" max="16" width="0.42578125" style="45" hidden="1" customWidth="1"/>
    <col min="17" max="29" width="8.85546875" style="45" hidden="1" customWidth="1"/>
    <col min="30" max="30" width="8.5703125" style="45" hidden="1" customWidth="1"/>
    <col min="31" max="40" width="8.85546875" style="45" hidden="1" customWidth="1"/>
    <col min="41" max="42" width="9.140625" style="45" customWidth="1"/>
    <col min="43" max="43" width="6" style="45" customWidth="1"/>
    <col min="44" max="44" width="10.140625" style="45" customWidth="1"/>
    <col min="45" max="45" width="8.85546875" style="45" customWidth="1"/>
    <col min="46" max="46" width="8.28515625" style="45" customWidth="1"/>
    <col min="47" max="16384" width="9.140625" style="45"/>
  </cols>
  <sheetData>
    <row r="1" spans="1:46" ht="18.600000000000001" customHeight="1" x14ac:dyDescent="0.2">
      <c r="A1" s="83" t="s">
        <v>55</v>
      </c>
      <c r="B1" s="84"/>
      <c r="C1" s="84"/>
      <c r="D1" s="84"/>
      <c r="E1" s="84"/>
      <c r="F1" s="84"/>
      <c r="G1" s="84"/>
      <c r="H1" s="84"/>
      <c r="I1" s="84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</row>
    <row r="2" spans="1:46" ht="7.15" customHeight="1" x14ac:dyDescent="0.2"/>
    <row r="3" spans="1:46" ht="24" customHeight="1" x14ac:dyDescent="0.2">
      <c r="A3" s="86" t="s">
        <v>54</v>
      </c>
      <c r="B3" s="68"/>
      <c r="C3" s="88" t="s">
        <v>53</v>
      </c>
      <c r="D3" s="89"/>
      <c r="E3" s="89"/>
      <c r="F3" s="88" t="s">
        <v>52</v>
      </c>
      <c r="G3" s="90"/>
      <c r="H3" s="90"/>
      <c r="I3" s="88" t="s">
        <v>51</v>
      </c>
      <c r="J3" s="90"/>
      <c r="K3" s="90"/>
      <c r="L3" s="88" t="s">
        <v>50</v>
      </c>
      <c r="M3" s="90"/>
      <c r="N3" s="90"/>
      <c r="O3" s="70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88" t="s">
        <v>49</v>
      </c>
      <c r="AP3" s="90"/>
      <c r="AQ3" s="90"/>
      <c r="AR3" s="88" t="s">
        <v>48</v>
      </c>
      <c r="AS3" s="89"/>
      <c r="AT3" s="91"/>
    </row>
    <row r="4" spans="1:46" ht="25.15" customHeight="1" x14ac:dyDescent="0.2">
      <c r="A4" s="87"/>
      <c r="B4" s="68"/>
      <c r="C4" s="69" t="s">
        <v>47</v>
      </c>
      <c r="D4" s="92" t="s">
        <v>38</v>
      </c>
      <c r="E4" s="69" t="s">
        <v>37</v>
      </c>
      <c r="F4" s="69" t="s">
        <v>47</v>
      </c>
      <c r="G4" s="92" t="s">
        <v>38</v>
      </c>
      <c r="H4" s="69" t="s">
        <v>37</v>
      </c>
      <c r="I4" s="69" t="s">
        <v>47</v>
      </c>
      <c r="J4" s="92" t="s">
        <v>38</v>
      </c>
      <c r="K4" s="65" t="s">
        <v>37</v>
      </c>
      <c r="L4" s="69" t="s">
        <v>47</v>
      </c>
      <c r="M4" s="92" t="s">
        <v>38</v>
      </c>
      <c r="N4" s="69" t="s">
        <v>37</v>
      </c>
      <c r="O4" s="70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69" t="s">
        <v>47</v>
      </c>
      <c r="AP4" s="92" t="s">
        <v>38</v>
      </c>
      <c r="AQ4" s="69" t="s">
        <v>37</v>
      </c>
      <c r="AR4" s="69" t="s">
        <v>47</v>
      </c>
      <c r="AS4" s="92" t="s">
        <v>38</v>
      </c>
      <c r="AT4" s="65" t="s">
        <v>37</v>
      </c>
    </row>
    <row r="5" spans="1:46" ht="12" customHeight="1" x14ac:dyDescent="0.2">
      <c r="A5" s="68"/>
      <c r="B5" s="68"/>
      <c r="C5" s="65" t="s">
        <v>35</v>
      </c>
      <c r="D5" s="93"/>
      <c r="E5" s="65" t="s">
        <v>35</v>
      </c>
      <c r="F5" s="65" t="s">
        <v>35</v>
      </c>
      <c r="G5" s="93"/>
      <c r="H5" s="65" t="s">
        <v>35</v>
      </c>
      <c r="I5" s="65" t="s">
        <v>35</v>
      </c>
      <c r="J5" s="93"/>
      <c r="K5" s="65" t="s">
        <v>35</v>
      </c>
      <c r="L5" s="65" t="s">
        <v>35</v>
      </c>
      <c r="M5" s="93"/>
      <c r="N5" s="65" t="s">
        <v>35</v>
      </c>
      <c r="O5" s="70" t="s">
        <v>36</v>
      </c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65" t="s">
        <v>35</v>
      </c>
      <c r="AP5" s="93"/>
      <c r="AQ5" s="65" t="s">
        <v>35</v>
      </c>
      <c r="AR5" s="65" t="s">
        <v>35</v>
      </c>
      <c r="AS5" s="93"/>
      <c r="AT5" s="65" t="s">
        <v>35</v>
      </c>
    </row>
    <row r="6" spans="1:46" ht="21.6" customHeight="1" x14ac:dyDescent="0.2">
      <c r="A6" s="82" t="s">
        <v>34</v>
      </c>
      <c r="B6" s="81"/>
      <c r="C6" s="51">
        <v>932.4</v>
      </c>
      <c r="D6" s="52">
        <v>442.4</v>
      </c>
      <c r="E6" s="51">
        <f t="shared" ref="E6:E14" si="0">D6/C6*100</f>
        <v>47.447447447447445</v>
      </c>
      <c r="F6" s="51">
        <v>77</v>
      </c>
      <c r="G6" s="52">
        <v>77.3</v>
      </c>
      <c r="H6" s="51">
        <f>G6/F6*100</f>
        <v>100.38961038961038</v>
      </c>
      <c r="I6" s="51">
        <v>313.09999999999997</v>
      </c>
      <c r="J6" s="52">
        <v>32.299999999999997</v>
      </c>
      <c r="K6" s="51">
        <f t="shared" ref="K6:K12" si="1">J6/I6*100</f>
        <v>10.316192909613541</v>
      </c>
      <c r="L6" s="51">
        <v>1640.6</v>
      </c>
      <c r="M6" s="52">
        <v>494.4</v>
      </c>
      <c r="N6" s="51">
        <f t="shared" ref="N6:N12" si="2">M6/L6*100</f>
        <v>30.135316347677676</v>
      </c>
      <c r="O6" s="79" t="e">
        <f>M6-#REF!</f>
        <v>#REF!</v>
      </c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1">
        <v>0</v>
      </c>
      <c r="AP6" s="52"/>
      <c r="AQ6" s="51"/>
      <c r="AR6" s="51"/>
      <c r="AS6" s="52">
        <v>1.6</v>
      </c>
      <c r="AT6" s="51"/>
    </row>
    <row r="7" spans="1:46" ht="21.6" customHeight="1" x14ac:dyDescent="0.2">
      <c r="A7" s="59" t="s">
        <v>10</v>
      </c>
      <c r="B7" s="54"/>
      <c r="C7" s="51">
        <v>918.4</v>
      </c>
      <c r="D7" s="52">
        <v>499.9</v>
      </c>
      <c r="E7" s="51">
        <f t="shared" si="0"/>
        <v>54.431620209059226</v>
      </c>
      <c r="F7" s="51">
        <v>0</v>
      </c>
      <c r="G7" s="52">
        <v>0.3</v>
      </c>
      <c r="H7" s="51"/>
      <c r="I7" s="51">
        <v>235.6</v>
      </c>
      <c r="J7" s="52">
        <v>11.9</v>
      </c>
      <c r="K7" s="51">
        <f t="shared" si="1"/>
        <v>5.0509337860780992</v>
      </c>
      <c r="L7" s="51">
        <v>881</v>
      </c>
      <c r="M7" s="52">
        <v>119.4</v>
      </c>
      <c r="N7" s="51">
        <f t="shared" si="2"/>
        <v>13.5527809307605</v>
      </c>
      <c r="O7" s="79" t="e">
        <f>M7-#REF!</f>
        <v>#REF!</v>
      </c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1">
        <v>11.100000000000001</v>
      </c>
      <c r="AP7" s="52">
        <v>3.4</v>
      </c>
      <c r="AQ7" s="51">
        <f>AP7/AO7*100</f>
        <v>30.630630630630627</v>
      </c>
      <c r="AR7" s="51"/>
      <c r="AS7" s="52"/>
      <c r="AT7" s="51"/>
    </row>
    <row r="8" spans="1:46" ht="21.6" customHeight="1" x14ac:dyDescent="0.2">
      <c r="A8" s="59" t="s">
        <v>11</v>
      </c>
      <c r="B8" s="54"/>
      <c r="C8" s="51">
        <v>384.4</v>
      </c>
      <c r="D8" s="52">
        <v>199.2</v>
      </c>
      <c r="E8" s="51">
        <f t="shared" si="0"/>
        <v>51.821019771071796</v>
      </c>
      <c r="F8" s="51">
        <v>12.5</v>
      </c>
      <c r="G8" s="52">
        <v>6.7</v>
      </c>
      <c r="H8" s="51">
        <f>G8/F8*100</f>
        <v>53.6</v>
      </c>
      <c r="I8" s="51">
        <v>161.19999999999999</v>
      </c>
      <c r="J8" s="52">
        <v>48.5</v>
      </c>
      <c r="K8" s="51">
        <f t="shared" si="1"/>
        <v>30.086848635235736</v>
      </c>
      <c r="L8" s="51">
        <v>684.3</v>
      </c>
      <c r="M8" s="52">
        <v>95.2</v>
      </c>
      <c r="N8" s="51">
        <f t="shared" si="2"/>
        <v>13.912026888791468</v>
      </c>
      <c r="O8" s="79" t="e">
        <f>M8-#REF!</f>
        <v>#REF!</v>
      </c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1">
        <v>9.1000000000000014</v>
      </c>
      <c r="AP8" s="52">
        <v>2.9</v>
      </c>
      <c r="AQ8" s="51">
        <f>AP8/AO8*100</f>
        <v>31.868131868131861</v>
      </c>
      <c r="AR8" s="51"/>
      <c r="AS8" s="52"/>
      <c r="AT8" s="51"/>
    </row>
    <row r="9" spans="1:46" ht="21.6" customHeight="1" x14ac:dyDescent="0.2">
      <c r="A9" s="59" t="s">
        <v>12</v>
      </c>
      <c r="B9" s="54"/>
      <c r="C9" s="51">
        <v>2611.3000000000002</v>
      </c>
      <c r="D9" s="52">
        <v>1143.5999999999999</v>
      </c>
      <c r="E9" s="51">
        <f t="shared" si="0"/>
        <v>43.79427871175276</v>
      </c>
      <c r="F9" s="51">
        <v>725</v>
      </c>
      <c r="G9" s="52">
        <v>676.4</v>
      </c>
      <c r="H9" s="51">
        <f>G9/F9*100</f>
        <v>93.296551724137927</v>
      </c>
      <c r="I9" s="51">
        <v>396.9</v>
      </c>
      <c r="J9" s="52">
        <v>43.4</v>
      </c>
      <c r="K9" s="51">
        <f t="shared" si="1"/>
        <v>10.934744268077603</v>
      </c>
      <c r="L9" s="51">
        <v>1240.2</v>
      </c>
      <c r="M9" s="52">
        <v>352.4</v>
      </c>
      <c r="N9" s="51">
        <f t="shared" si="2"/>
        <v>28.414771810998225</v>
      </c>
      <c r="O9" s="79" t="e">
        <f>M9-#REF!</f>
        <v>#REF!</v>
      </c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1">
        <v>11.799999999999999</v>
      </c>
      <c r="AP9" s="52">
        <v>1.5</v>
      </c>
      <c r="AQ9" s="51">
        <f>AP9/AO9*100</f>
        <v>12.711864406779663</v>
      </c>
      <c r="AR9" s="51"/>
      <c r="AS9" s="52"/>
      <c r="AT9" s="51"/>
    </row>
    <row r="10" spans="1:46" ht="21.6" customHeight="1" x14ac:dyDescent="0.2">
      <c r="A10" s="59" t="s">
        <v>13</v>
      </c>
      <c r="B10" s="54"/>
      <c r="C10" s="51">
        <v>1398.6</v>
      </c>
      <c r="D10" s="52">
        <v>568</v>
      </c>
      <c r="E10" s="51">
        <f t="shared" si="0"/>
        <v>40.612040612040616</v>
      </c>
      <c r="F10" s="51">
        <v>119.99999999999999</v>
      </c>
      <c r="G10" s="52">
        <v>120.7</v>
      </c>
      <c r="H10" s="51">
        <f>G10/F10*100</f>
        <v>100.58333333333336</v>
      </c>
      <c r="I10" s="51">
        <v>123.2</v>
      </c>
      <c r="J10" s="52">
        <v>13</v>
      </c>
      <c r="K10" s="51">
        <f t="shared" si="1"/>
        <v>10.551948051948051</v>
      </c>
      <c r="L10" s="51">
        <v>759.7</v>
      </c>
      <c r="M10" s="52">
        <v>359.8</v>
      </c>
      <c r="N10" s="51">
        <f t="shared" si="2"/>
        <v>47.360800315914176</v>
      </c>
      <c r="O10" s="79" t="e">
        <f>M10-#REF!</f>
        <v>#REF!</v>
      </c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1">
        <v>6.1000000000000005</v>
      </c>
      <c r="AP10" s="52">
        <v>0.5</v>
      </c>
      <c r="AQ10" s="51">
        <f>AP10/AO10*100</f>
        <v>8.1967213114754092</v>
      </c>
      <c r="AR10" s="51"/>
      <c r="AS10" s="52"/>
      <c r="AT10" s="51"/>
    </row>
    <row r="11" spans="1:46" ht="21.6" customHeight="1" x14ac:dyDescent="0.2">
      <c r="A11" s="63" t="s">
        <v>33</v>
      </c>
      <c r="B11" s="62"/>
      <c r="C11" s="51">
        <v>9176.2000000000007</v>
      </c>
      <c r="D11" s="52">
        <v>4562</v>
      </c>
      <c r="E11" s="51">
        <f t="shared" si="0"/>
        <v>49.715568535995288</v>
      </c>
      <c r="F11" s="51">
        <v>7.5</v>
      </c>
      <c r="G11" s="80"/>
      <c r="H11" s="51"/>
      <c r="I11" s="51">
        <v>1566.5</v>
      </c>
      <c r="J11" s="52">
        <v>221</v>
      </c>
      <c r="K11" s="51">
        <f t="shared" si="1"/>
        <v>14.107883817427386</v>
      </c>
      <c r="L11" s="51">
        <v>3037.8</v>
      </c>
      <c r="M11" s="52">
        <v>1532.7</v>
      </c>
      <c r="N11" s="51">
        <f t="shared" si="2"/>
        <v>50.454276120876948</v>
      </c>
      <c r="O11" s="79" t="e">
        <f>M11-#REF!</f>
        <v>#REF!</v>
      </c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1">
        <v>0</v>
      </c>
      <c r="AP11" s="52"/>
      <c r="AQ11" s="51"/>
      <c r="AR11" s="51">
        <v>1789.3</v>
      </c>
      <c r="AS11" s="52">
        <v>601.20000000000005</v>
      </c>
      <c r="AT11" s="51">
        <f>AS11/AR11*100</f>
        <v>33.599731738668758</v>
      </c>
    </row>
    <row r="12" spans="1:46" ht="27.6" customHeight="1" x14ac:dyDescent="0.2">
      <c r="A12" s="78" t="s">
        <v>32</v>
      </c>
      <c r="B12" s="77"/>
      <c r="C12" s="73">
        <f>SUM(C6:C11)</f>
        <v>15421.300000000001</v>
      </c>
      <c r="D12" s="73">
        <f>SUM(D6:D11)</f>
        <v>7415.1</v>
      </c>
      <c r="E12" s="73">
        <f t="shared" si="0"/>
        <v>48.0834949063957</v>
      </c>
      <c r="F12" s="73">
        <f>F6+F7+F8+F9+F10+F11</f>
        <v>942</v>
      </c>
      <c r="G12" s="73">
        <f>SUM(G6:G11)</f>
        <v>881.4</v>
      </c>
      <c r="H12" s="73">
        <f>G12/F12*100</f>
        <v>93.566878980891715</v>
      </c>
      <c r="I12" s="73">
        <f>SUM(I6:I11)</f>
        <v>2796.5</v>
      </c>
      <c r="J12" s="73">
        <f>SUM(J6:J11)</f>
        <v>370.1</v>
      </c>
      <c r="K12" s="73">
        <f t="shared" si="1"/>
        <v>13.234400143035938</v>
      </c>
      <c r="L12" s="73">
        <f>SUM(L6:L11)</f>
        <v>8243.5999999999985</v>
      </c>
      <c r="M12" s="73">
        <f>SUM(M6:M11)</f>
        <v>2953.9</v>
      </c>
      <c r="N12" s="73">
        <f t="shared" si="2"/>
        <v>35.832645931389209</v>
      </c>
      <c r="O12" s="76" t="e">
        <f>M12-#REF!</f>
        <v>#REF!</v>
      </c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3">
        <f>AO6+AO7+AO8+AO9+AO10+AO11</f>
        <v>38.1</v>
      </c>
      <c r="AP12" s="73">
        <f>AP6+AP7+AP8+AP9+AP10+AP11</f>
        <v>8.3000000000000007</v>
      </c>
      <c r="AQ12" s="73">
        <f>AP12/AO12*100</f>
        <v>21.784776902887142</v>
      </c>
      <c r="AR12" s="73">
        <f>AR6+AR7+AR8+AR9+AR10+AR11</f>
        <v>1789.3</v>
      </c>
      <c r="AS12" s="73">
        <f>AS6+AS7+AS8+AS9+AS10+AS11</f>
        <v>602.80000000000007</v>
      </c>
      <c r="AT12" s="73">
        <f>AS12/AR12*100</f>
        <v>33.689152182417708</v>
      </c>
    </row>
    <row r="13" spans="1:46" ht="24.75" customHeight="1" x14ac:dyDescent="0.2">
      <c r="A13" s="59" t="s">
        <v>31</v>
      </c>
      <c r="B13" s="60"/>
      <c r="C13" s="51">
        <v>139740</v>
      </c>
      <c r="D13" s="52">
        <v>67567.199999999997</v>
      </c>
      <c r="E13" s="73">
        <f t="shared" si="0"/>
        <v>48.352082438814939</v>
      </c>
      <c r="F13" s="51">
        <v>11142.1</v>
      </c>
      <c r="G13" s="52">
        <v>6039.5</v>
      </c>
      <c r="H13" s="73">
        <f>G13/F13*100</f>
        <v>54.204324139973615</v>
      </c>
      <c r="I13" s="51"/>
      <c r="J13" s="52"/>
      <c r="K13" s="73"/>
      <c r="L13" s="51"/>
      <c r="M13" s="52"/>
      <c r="N13" s="7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1">
        <v>2497.3000000000002</v>
      </c>
      <c r="AP13" s="52">
        <v>1544.4</v>
      </c>
      <c r="AQ13" s="73">
        <f>AP13/AO13*100</f>
        <v>61.842790213430497</v>
      </c>
      <c r="AR13" s="51">
        <v>4036.3</v>
      </c>
      <c r="AS13" s="52">
        <v>1430.1</v>
      </c>
      <c r="AT13" s="73">
        <f>AS13/AR13*100</f>
        <v>35.430964001684707</v>
      </c>
    </row>
    <row r="14" spans="1:46" ht="17.25" customHeight="1" x14ac:dyDescent="0.2">
      <c r="A14" s="59" t="s">
        <v>30</v>
      </c>
      <c r="B14" s="60"/>
      <c r="C14" s="51">
        <f>C12+C13</f>
        <v>155161.29999999999</v>
      </c>
      <c r="D14" s="52">
        <f>D12+D13</f>
        <v>74982.3</v>
      </c>
      <c r="E14" s="73">
        <f t="shared" si="0"/>
        <v>48.325387838333405</v>
      </c>
      <c r="F14" s="51">
        <f>F12+F13</f>
        <v>12084.1</v>
      </c>
      <c r="G14" s="52">
        <f>G12+G13</f>
        <v>6920.9</v>
      </c>
      <c r="H14" s="73">
        <f>G14/F14*100</f>
        <v>57.272779933962802</v>
      </c>
      <c r="I14" s="51">
        <f>I12+I13</f>
        <v>2796.5</v>
      </c>
      <c r="J14" s="52">
        <f>J12+J13</f>
        <v>370.1</v>
      </c>
      <c r="K14" s="73">
        <f>J14/I14*100</f>
        <v>13.234400143035938</v>
      </c>
      <c r="L14" s="51">
        <f>L12+L13</f>
        <v>8243.5999999999985</v>
      </c>
      <c r="M14" s="52">
        <f>M12+M13</f>
        <v>2953.9</v>
      </c>
      <c r="N14" s="73">
        <f>M14/L14*100</f>
        <v>35.832645931389209</v>
      </c>
      <c r="O14" s="53" t="e">
        <f t="shared" ref="O14:AP14" si="3">O12+O13</f>
        <v>#REF!</v>
      </c>
      <c r="P14" s="53">
        <f t="shared" si="3"/>
        <v>0</v>
      </c>
      <c r="Q14" s="53">
        <f t="shared" si="3"/>
        <v>0</v>
      </c>
      <c r="R14" s="53">
        <f t="shared" si="3"/>
        <v>0</v>
      </c>
      <c r="S14" s="53">
        <f t="shared" si="3"/>
        <v>0</v>
      </c>
      <c r="T14" s="53">
        <f t="shared" si="3"/>
        <v>0</v>
      </c>
      <c r="U14" s="53">
        <f t="shared" si="3"/>
        <v>0</v>
      </c>
      <c r="V14" s="53">
        <f t="shared" si="3"/>
        <v>0</v>
      </c>
      <c r="W14" s="53">
        <f t="shared" si="3"/>
        <v>0</v>
      </c>
      <c r="X14" s="53">
        <f t="shared" si="3"/>
        <v>0</v>
      </c>
      <c r="Y14" s="53">
        <f t="shared" si="3"/>
        <v>0</v>
      </c>
      <c r="Z14" s="53">
        <f t="shared" si="3"/>
        <v>0</v>
      </c>
      <c r="AA14" s="53">
        <f t="shared" si="3"/>
        <v>0</v>
      </c>
      <c r="AB14" s="53">
        <f t="shared" si="3"/>
        <v>0</v>
      </c>
      <c r="AC14" s="53">
        <f t="shared" si="3"/>
        <v>0</v>
      </c>
      <c r="AD14" s="53">
        <f t="shared" si="3"/>
        <v>0</v>
      </c>
      <c r="AE14" s="53">
        <f t="shared" si="3"/>
        <v>0</v>
      </c>
      <c r="AF14" s="53">
        <f t="shared" si="3"/>
        <v>0</v>
      </c>
      <c r="AG14" s="53">
        <f t="shared" si="3"/>
        <v>0</v>
      </c>
      <c r="AH14" s="53">
        <f t="shared" si="3"/>
        <v>0</v>
      </c>
      <c r="AI14" s="53">
        <f t="shared" si="3"/>
        <v>0</v>
      </c>
      <c r="AJ14" s="53">
        <f t="shared" si="3"/>
        <v>0</v>
      </c>
      <c r="AK14" s="53">
        <f t="shared" si="3"/>
        <v>0</v>
      </c>
      <c r="AL14" s="53">
        <f t="shared" si="3"/>
        <v>0</v>
      </c>
      <c r="AM14" s="53">
        <f t="shared" si="3"/>
        <v>0</v>
      </c>
      <c r="AN14" s="53">
        <f t="shared" si="3"/>
        <v>0</v>
      </c>
      <c r="AO14" s="51">
        <f t="shared" si="3"/>
        <v>2535.4</v>
      </c>
      <c r="AP14" s="52">
        <f t="shared" si="3"/>
        <v>1552.7</v>
      </c>
      <c r="AQ14" s="73">
        <f>AP14/AO14*100</f>
        <v>61.240829849333437</v>
      </c>
      <c r="AR14" s="51">
        <f>AR12+AR13</f>
        <v>5825.6</v>
      </c>
      <c r="AS14" s="52">
        <f>AS12+AS13</f>
        <v>2032.9</v>
      </c>
      <c r="AT14" s="73">
        <f>AS14/AR14*100</f>
        <v>34.89597638011535</v>
      </c>
    </row>
    <row r="15" spans="1:46" ht="11.45" customHeight="1" x14ac:dyDescent="0.2">
      <c r="A15" s="74" t="s">
        <v>29</v>
      </c>
      <c r="B15" s="60"/>
      <c r="C15" s="51"/>
      <c r="D15" s="52"/>
      <c r="E15" s="73"/>
      <c r="F15" s="51"/>
      <c r="G15" s="52"/>
      <c r="H15" s="73"/>
      <c r="I15" s="51"/>
      <c r="J15" s="52"/>
      <c r="K15" s="73"/>
      <c r="L15" s="51"/>
      <c r="M15" s="52"/>
      <c r="N15" s="7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1"/>
      <c r="AP15" s="52"/>
      <c r="AQ15" s="73"/>
      <c r="AR15" s="51"/>
      <c r="AS15" s="52"/>
      <c r="AT15" s="73"/>
    </row>
    <row r="16" spans="1:46" ht="17.25" customHeight="1" thickBot="1" x14ac:dyDescent="0.25">
      <c r="A16" s="55" t="s">
        <v>28</v>
      </c>
      <c r="B16" s="60"/>
      <c r="C16" s="51">
        <f>C14+C15</f>
        <v>155161.29999999999</v>
      </c>
      <c r="D16" s="52">
        <f>D14+D15</f>
        <v>74982.3</v>
      </c>
      <c r="E16" s="72">
        <f>D16/C16*100</f>
        <v>48.325387838333405</v>
      </c>
      <c r="F16" s="51">
        <f>F14+F15</f>
        <v>12084.1</v>
      </c>
      <c r="G16" s="52">
        <f>G14+G15</f>
        <v>6920.9</v>
      </c>
      <c r="H16" s="72">
        <f>G16/F16*100</f>
        <v>57.272779933962802</v>
      </c>
      <c r="I16" s="51">
        <f>I14+I15</f>
        <v>2796.5</v>
      </c>
      <c r="J16" s="52">
        <f>J14+J15</f>
        <v>370.1</v>
      </c>
      <c r="K16" s="72">
        <f>J16/I16*100</f>
        <v>13.234400143035938</v>
      </c>
      <c r="L16" s="51">
        <f>L14+L15</f>
        <v>8243.5999999999985</v>
      </c>
      <c r="M16" s="52">
        <f>M14+M15</f>
        <v>2953.9</v>
      </c>
      <c r="N16" s="72">
        <f>M16/L16*100</f>
        <v>35.832645931389209</v>
      </c>
      <c r="O16" s="53" t="e">
        <f t="shared" ref="O16:AP16" si="4">O14+O15</f>
        <v>#REF!</v>
      </c>
      <c r="P16" s="53">
        <f t="shared" si="4"/>
        <v>0</v>
      </c>
      <c r="Q16" s="53">
        <f t="shared" si="4"/>
        <v>0</v>
      </c>
      <c r="R16" s="53">
        <f t="shared" si="4"/>
        <v>0</v>
      </c>
      <c r="S16" s="53">
        <f t="shared" si="4"/>
        <v>0</v>
      </c>
      <c r="T16" s="53">
        <f t="shared" si="4"/>
        <v>0</v>
      </c>
      <c r="U16" s="53">
        <f t="shared" si="4"/>
        <v>0</v>
      </c>
      <c r="V16" s="53">
        <f t="shared" si="4"/>
        <v>0</v>
      </c>
      <c r="W16" s="53">
        <f t="shared" si="4"/>
        <v>0</v>
      </c>
      <c r="X16" s="53">
        <f t="shared" si="4"/>
        <v>0</v>
      </c>
      <c r="Y16" s="53">
        <f t="shared" si="4"/>
        <v>0</v>
      </c>
      <c r="Z16" s="53">
        <f t="shared" si="4"/>
        <v>0</v>
      </c>
      <c r="AA16" s="53">
        <f t="shared" si="4"/>
        <v>0</v>
      </c>
      <c r="AB16" s="53">
        <f t="shared" si="4"/>
        <v>0</v>
      </c>
      <c r="AC16" s="53">
        <f t="shared" si="4"/>
        <v>0</v>
      </c>
      <c r="AD16" s="53">
        <f t="shared" si="4"/>
        <v>0</v>
      </c>
      <c r="AE16" s="53">
        <f t="shared" si="4"/>
        <v>0</v>
      </c>
      <c r="AF16" s="53">
        <f t="shared" si="4"/>
        <v>0</v>
      </c>
      <c r="AG16" s="53">
        <f t="shared" si="4"/>
        <v>0</v>
      </c>
      <c r="AH16" s="53">
        <f t="shared" si="4"/>
        <v>0</v>
      </c>
      <c r="AI16" s="53">
        <f t="shared" si="4"/>
        <v>0</v>
      </c>
      <c r="AJ16" s="53">
        <f t="shared" si="4"/>
        <v>0</v>
      </c>
      <c r="AK16" s="53">
        <f t="shared" si="4"/>
        <v>0</v>
      </c>
      <c r="AL16" s="53">
        <f t="shared" si="4"/>
        <v>0</v>
      </c>
      <c r="AM16" s="53">
        <f t="shared" si="4"/>
        <v>0</v>
      </c>
      <c r="AN16" s="53">
        <f t="shared" si="4"/>
        <v>0</v>
      </c>
      <c r="AO16" s="51">
        <f t="shared" si="4"/>
        <v>2535.4</v>
      </c>
      <c r="AP16" s="52">
        <f t="shared" si="4"/>
        <v>1552.7</v>
      </c>
      <c r="AQ16" s="72">
        <f>AP16/AO16*100</f>
        <v>61.240829849333437</v>
      </c>
      <c r="AR16" s="51">
        <f>AR14+AR15</f>
        <v>5825.6</v>
      </c>
      <c r="AS16" s="52">
        <f>AS14+AS15</f>
        <v>2032.9</v>
      </c>
      <c r="AT16" s="72">
        <f>AS16/AR16*100</f>
        <v>34.89597638011535</v>
      </c>
    </row>
    <row r="17" spans="1:46" ht="12" customHeight="1" x14ac:dyDescent="0.2"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</row>
    <row r="18" spans="1:46" ht="24.6" customHeight="1" x14ac:dyDescent="0.2">
      <c r="A18" s="86" t="s">
        <v>46</v>
      </c>
      <c r="B18" s="67"/>
      <c r="C18" s="88" t="s">
        <v>45</v>
      </c>
      <c r="D18" s="89"/>
      <c r="E18" s="89"/>
      <c r="F18" s="88" t="s">
        <v>44</v>
      </c>
      <c r="G18" s="89"/>
      <c r="H18" s="89"/>
      <c r="I18" s="88" t="s">
        <v>43</v>
      </c>
      <c r="J18" s="89"/>
      <c r="K18" s="89"/>
      <c r="L18" s="88" t="s">
        <v>42</v>
      </c>
      <c r="M18" s="89"/>
      <c r="N18" s="91"/>
      <c r="O18" s="70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88" t="s">
        <v>41</v>
      </c>
      <c r="AP18" s="89"/>
      <c r="AQ18" s="89"/>
      <c r="AR18" s="88" t="s">
        <v>40</v>
      </c>
      <c r="AS18" s="90"/>
      <c r="AT18" s="98"/>
    </row>
    <row r="19" spans="1:46" ht="28.15" customHeight="1" x14ac:dyDescent="0.2">
      <c r="A19" s="87"/>
      <c r="B19" s="67"/>
      <c r="C19" s="65" t="s">
        <v>39</v>
      </c>
      <c r="D19" s="92" t="s">
        <v>38</v>
      </c>
      <c r="E19" s="65" t="s">
        <v>37</v>
      </c>
      <c r="F19" s="69" t="s">
        <v>39</v>
      </c>
      <c r="G19" s="92" t="s">
        <v>38</v>
      </c>
      <c r="H19" s="69" t="s">
        <v>37</v>
      </c>
      <c r="I19" s="69" t="s">
        <v>39</v>
      </c>
      <c r="J19" s="92" t="s">
        <v>38</v>
      </c>
      <c r="K19" s="69" t="s">
        <v>37</v>
      </c>
      <c r="L19" s="69" t="s">
        <v>39</v>
      </c>
      <c r="M19" s="92" t="s">
        <v>38</v>
      </c>
      <c r="N19" s="65" t="s">
        <v>37</v>
      </c>
      <c r="O19" s="65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9" t="s">
        <v>39</v>
      </c>
      <c r="AP19" s="92" t="s">
        <v>38</v>
      </c>
      <c r="AQ19" s="65" t="s">
        <v>37</v>
      </c>
      <c r="AR19" s="69" t="s">
        <v>39</v>
      </c>
      <c r="AS19" s="92" t="s">
        <v>38</v>
      </c>
      <c r="AT19" s="65" t="s">
        <v>37</v>
      </c>
    </row>
    <row r="20" spans="1:46" ht="10.9" customHeight="1" x14ac:dyDescent="0.2">
      <c r="A20" s="68"/>
      <c r="B20" s="67"/>
      <c r="C20" s="65" t="s">
        <v>35</v>
      </c>
      <c r="D20" s="93"/>
      <c r="E20" s="65" t="s">
        <v>35</v>
      </c>
      <c r="F20" s="65" t="s">
        <v>35</v>
      </c>
      <c r="G20" s="93"/>
      <c r="H20" s="65" t="s">
        <v>35</v>
      </c>
      <c r="I20" s="65" t="s">
        <v>35</v>
      </c>
      <c r="J20" s="93"/>
      <c r="K20" s="65" t="s">
        <v>35</v>
      </c>
      <c r="L20" s="65" t="s">
        <v>35</v>
      </c>
      <c r="M20" s="93"/>
      <c r="N20" s="65" t="s">
        <v>35</v>
      </c>
      <c r="O20" s="65" t="s">
        <v>36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5" t="s">
        <v>35</v>
      </c>
      <c r="AP20" s="93"/>
      <c r="AQ20" s="65" t="s">
        <v>35</v>
      </c>
      <c r="AR20" s="65" t="s">
        <v>35</v>
      </c>
      <c r="AS20" s="93"/>
      <c r="AT20" s="65" t="s">
        <v>35</v>
      </c>
    </row>
    <row r="21" spans="1:46" ht="21.6" customHeight="1" x14ac:dyDescent="0.2">
      <c r="A21" s="64" t="s">
        <v>34</v>
      </c>
      <c r="B21" s="54"/>
      <c r="C21" s="51"/>
      <c r="D21" s="52"/>
      <c r="E21" s="51"/>
      <c r="F21" s="51">
        <v>1415.2</v>
      </c>
      <c r="G21" s="52">
        <v>732.9</v>
      </c>
      <c r="H21" s="51">
        <f t="shared" ref="H21:H27" si="5">G21/F21*100</f>
        <v>51.787733182589037</v>
      </c>
      <c r="I21" s="51">
        <v>22.5</v>
      </c>
      <c r="J21" s="52">
        <v>11.4</v>
      </c>
      <c r="K21" s="51">
        <v>0</v>
      </c>
      <c r="L21" s="51">
        <f t="shared" ref="L21:M26" si="6">C6+F6+I6+L6+AO6+AR6+C21+F21+I21</f>
        <v>4400.8</v>
      </c>
      <c r="M21" s="52">
        <f t="shared" si="6"/>
        <v>1792.2999999999997</v>
      </c>
      <c r="N21" s="51">
        <f t="shared" ref="N21:N30" si="7">M21/L21*100</f>
        <v>40.726686057080528</v>
      </c>
      <c r="O21" s="53" t="e">
        <f>M21-#REF!</f>
        <v>#REF!</v>
      </c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1">
        <v>14486.199999999999</v>
      </c>
      <c r="AP21" s="52">
        <v>6804.7999999999993</v>
      </c>
      <c r="AQ21" s="51">
        <f t="shared" ref="AQ21:AQ32" si="8">AP21/AO21*100</f>
        <v>46.974361806408851</v>
      </c>
      <c r="AR21" s="51">
        <f t="shared" ref="AR21:AS26" si="9">L21+AO21</f>
        <v>18887</v>
      </c>
      <c r="AS21" s="52">
        <f t="shared" si="9"/>
        <v>8597.0999999999985</v>
      </c>
      <c r="AT21" s="51">
        <f t="shared" ref="AT21:AT32" si="10">AS21/AR21*100</f>
        <v>45.518610684597867</v>
      </c>
    </row>
    <row r="22" spans="1:46" ht="21.6" customHeight="1" x14ac:dyDescent="0.2">
      <c r="A22" s="59" t="s">
        <v>10</v>
      </c>
      <c r="B22" s="54"/>
      <c r="C22" s="51"/>
      <c r="D22" s="52"/>
      <c r="E22" s="51"/>
      <c r="F22" s="51">
        <v>2103.8999999999996</v>
      </c>
      <c r="G22" s="52">
        <v>1089.5</v>
      </c>
      <c r="H22" s="51">
        <f t="shared" si="5"/>
        <v>51.784780645467954</v>
      </c>
      <c r="I22" s="51"/>
      <c r="J22" s="52"/>
      <c r="K22" s="51">
        <v>0</v>
      </c>
      <c r="L22" s="51">
        <f t="shared" si="6"/>
        <v>4150</v>
      </c>
      <c r="M22" s="52">
        <f t="shared" si="6"/>
        <v>1724.4</v>
      </c>
      <c r="N22" s="51">
        <f t="shared" si="7"/>
        <v>41.551807228915663</v>
      </c>
      <c r="O22" s="53" t="e">
        <f>M22-#REF!</f>
        <v>#REF!</v>
      </c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1">
        <v>10262</v>
      </c>
      <c r="AP22" s="52">
        <v>4811.8999999999996</v>
      </c>
      <c r="AQ22" s="51">
        <f t="shared" si="8"/>
        <v>46.890469694016758</v>
      </c>
      <c r="AR22" s="51">
        <f t="shared" si="9"/>
        <v>14412</v>
      </c>
      <c r="AS22" s="52">
        <f t="shared" si="9"/>
        <v>6536.2999999999993</v>
      </c>
      <c r="AT22" s="51">
        <f t="shared" si="10"/>
        <v>45.353177907299468</v>
      </c>
    </row>
    <row r="23" spans="1:46" ht="21.6" customHeight="1" x14ac:dyDescent="0.2">
      <c r="A23" s="59" t="s">
        <v>11</v>
      </c>
      <c r="B23" s="54"/>
      <c r="C23" s="51"/>
      <c r="D23" s="52"/>
      <c r="E23" s="51"/>
      <c r="F23" s="51">
        <v>2326.3999999999996</v>
      </c>
      <c r="G23" s="52">
        <v>1204.7</v>
      </c>
      <c r="H23" s="51">
        <f t="shared" si="5"/>
        <v>51.783872077028889</v>
      </c>
      <c r="I23" s="51">
        <v>13</v>
      </c>
      <c r="J23" s="52">
        <v>16.399999999999999</v>
      </c>
      <c r="K23" s="51">
        <v>0</v>
      </c>
      <c r="L23" s="51">
        <f t="shared" si="6"/>
        <v>3590.8999999999996</v>
      </c>
      <c r="M23" s="52">
        <f t="shared" si="6"/>
        <v>1573.6000000000001</v>
      </c>
      <c r="N23" s="51">
        <f t="shared" si="7"/>
        <v>43.821883093374929</v>
      </c>
      <c r="O23" s="53" t="e">
        <f>M23-#REF!</f>
        <v>#REF!</v>
      </c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1">
        <v>14099.900000000001</v>
      </c>
      <c r="AP23" s="52">
        <v>6809.9</v>
      </c>
      <c r="AQ23" s="51">
        <f t="shared" si="8"/>
        <v>48.297505656068473</v>
      </c>
      <c r="AR23" s="51">
        <f t="shared" si="9"/>
        <v>17690.800000000003</v>
      </c>
      <c r="AS23" s="52">
        <f t="shared" si="9"/>
        <v>8383.5</v>
      </c>
      <c r="AT23" s="51">
        <f t="shared" si="10"/>
        <v>47.389038370226324</v>
      </c>
    </row>
    <row r="24" spans="1:46" ht="21.6" customHeight="1" x14ac:dyDescent="0.2">
      <c r="A24" s="59" t="s">
        <v>12</v>
      </c>
      <c r="B24" s="54"/>
      <c r="C24" s="51"/>
      <c r="D24" s="52"/>
      <c r="E24" s="51"/>
      <c r="F24" s="51">
        <v>3519.1</v>
      </c>
      <c r="G24" s="52">
        <v>1822.4</v>
      </c>
      <c r="H24" s="51">
        <f t="shared" si="5"/>
        <v>51.785968003182639</v>
      </c>
      <c r="I24" s="51">
        <v>37</v>
      </c>
      <c r="J24" s="52">
        <v>18.899999999999999</v>
      </c>
      <c r="K24" s="51">
        <f>J24/I24*100</f>
        <v>51.081081081081081</v>
      </c>
      <c r="L24" s="51">
        <f t="shared" si="6"/>
        <v>8541.3000000000011</v>
      </c>
      <c r="M24" s="52">
        <f t="shared" si="6"/>
        <v>4058.6000000000004</v>
      </c>
      <c r="N24" s="51">
        <f t="shared" si="7"/>
        <v>47.517356842635195</v>
      </c>
      <c r="O24" s="53" t="e">
        <f>M24-#REF!</f>
        <v>#REF!</v>
      </c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1">
        <v>8921.7999999999993</v>
      </c>
      <c r="AP24" s="52">
        <v>3866.8</v>
      </c>
      <c r="AQ24" s="51">
        <f t="shared" si="8"/>
        <v>43.341029837028408</v>
      </c>
      <c r="AR24" s="51">
        <f t="shared" si="9"/>
        <v>17463.099999999999</v>
      </c>
      <c r="AS24" s="52">
        <f t="shared" si="9"/>
        <v>7925.4000000000005</v>
      </c>
      <c r="AT24" s="51">
        <f t="shared" si="10"/>
        <v>45.383694762098372</v>
      </c>
    </row>
    <row r="25" spans="1:46" ht="21.6" customHeight="1" x14ac:dyDescent="0.2">
      <c r="A25" s="59" t="s">
        <v>13</v>
      </c>
      <c r="B25" s="54"/>
      <c r="C25" s="51"/>
      <c r="D25" s="52">
        <v>10.6</v>
      </c>
      <c r="E25" s="51"/>
      <c r="F25" s="51">
        <v>1768.7</v>
      </c>
      <c r="G25" s="52">
        <v>915.9</v>
      </c>
      <c r="H25" s="51">
        <f t="shared" si="5"/>
        <v>51.783796008367723</v>
      </c>
      <c r="I25" s="51">
        <v>21.5</v>
      </c>
      <c r="J25" s="52"/>
      <c r="K25" s="51">
        <v>0</v>
      </c>
      <c r="L25" s="51">
        <f t="shared" si="6"/>
        <v>4197.8</v>
      </c>
      <c r="M25" s="52">
        <f t="shared" si="6"/>
        <v>1988.5</v>
      </c>
      <c r="N25" s="51">
        <f t="shared" si="7"/>
        <v>47.370050979084283</v>
      </c>
      <c r="O25" s="53" t="e">
        <f>M25-#REF!</f>
        <v>#REF!</v>
      </c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1">
        <v>9037.9</v>
      </c>
      <c r="AP25" s="52">
        <v>4412.1000000000004</v>
      </c>
      <c r="AQ25" s="51">
        <f t="shared" si="8"/>
        <v>48.817756337202233</v>
      </c>
      <c r="AR25" s="51">
        <f t="shared" si="9"/>
        <v>13235.7</v>
      </c>
      <c r="AS25" s="52">
        <f t="shared" si="9"/>
        <v>6400.6</v>
      </c>
      <c r="AT25" s="51">
        <f t="shared" si="10"/>
        <v>48.358605891641545</v>
      </c>
    </row>
    <row r="26" spans="1:46" ht="21.6" customHeight="1" x14ac:dyDescent="0.2">
      <c r="A26" s="63" t="s">
        <v>33</v>
      </c>
      <c r="B26" s="62"/>
      <c r="C26" s="51">
        <v>900</v>
      </c>
      <c r="D26" s="52">
        <v>181</v>
      </c>
      <c r="E26" s="51">
        <f>D26/C26*100</f>
        <v>20.111111111111111</v>
      </c>
      <c r="F26" s="51">
        <v>1699.5</v>
      </c>
      <c r="G26" s="52">
        <v>880.1</v>
      </c>
      <c r="H26" s="51">
        <f t="shared" si="5"/>
        <v>51.785819358634896</v>
      </c>
      <c r="I26" s="51">
        <v>564</v>
      </c>
      <c r="J26" s="52">
        <v>188.2</v>
      </c>
      <c r="K26" s="51">
        <v>0</v>
      </c>
      <c r="L26" s="51">
        <f t="shared" si="6"/>
        <v>18740.8</v>
      </c>
      <c r="M26" s="52">
        <f t="shared" si="6"/>
        <v>8166.2</v>
      </c>
      <c r="N26" s="51">
        <f t="shared" si="7"/>
        <v>43.574447195423886</v>
      </c>
      <c r="O26" s="53" t="e">
        <f>M26-#REF!</f>
        <v>#REF!</v>
      </c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1">
        <v>22712.899999999998</v>
      </c>
      <c r="AP26" s="52">
        <v>8677.5</v>
      </c>
      <c r="AQ26" s="51">
        <f t="shared" si="8"/>
        <v>38.205160943780854</v>
      </c>
      <c r="AR26" s="51">
        <f t="shared" si="9"/>
        <v>41453.699999999997</v>
      </c>
      <c r="AS26" s="52">
        <f t="shared" si="9"/>
        <v>16843.7</v>
      </c>
      <c r="AT26" s="51">
        <f t="shared" si="10"/>
        <v>40.632561146532161</v>
      </c>
    </row>
    <row r="27" spans="1:46" ht="21.75" customHeight="1" x14ac:dyDescent="0.2">
      <c r="A27" s="61" t="s">
        <v>32</v>
      </c>
      <c r="B27" s="60"/>
      <c r="C27" s="51">
        <f>SUM(C21:C26)</f>
        <v>900</v>
      </c>
      <c r="D27" s="52">
        <f>SUM(D21:D26)</f>
        <v>191.6</v>
      </c>
      <c r="E27" s="51">
        <f>D27/C27*100</f>
        <v>21.288888888888888</v>
      </c>
      <c r="F27" s="51">
        <f>SUM(F21:F26)</f>
        <v>12832.8</v>
      </c>
      <c r="G27" s="52">
        <f>SUM(G21:G26)</f>
        <v>6645.5</v>
      </c>
      <c r="H27" s="51">
        <f t="shared" si="5"/>
        <v>51.785268998192137</v>
      </c>
      <c r="I27" s="51">
        <f>SUM(I21:I26)</f>
        <v>658</v>
      </c>
      <c r="J27" s="52">
        <f>SUM(J21:J26)</f>
        <v>234.89999999999998</v>
      </c>
      <c r="K27" s="51">
        <f>J27/I27*100</f>
        <v>35.699088145896653</v>
      </c>
      <c r="L27" s="51">
        <f>SUM(L21:L26)</f>
        <v>43621.599999999999</v>
      </c>
      <c r="M27" s="52">
        <f>SUM(M21:M26)</f>
        <v>19303.600000000002</v>
      </c>
      <c r="N27" s="51">
        <f t="shared" si="7"/>
        <v>44.252388724851919</v>
      </c>
      <c r="O27" s="53" t="e">
        <f>M27-#REF!</f>
        <v>#REF!</v>
      </c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1">
        <f>SUM(AO21:AO26)</f>
        <v>79520.7</v>
      </c>
      <c r="AP27" s="52">
        <f>SUM(AP21:AP26)</f>
        <v>35383</v>
      </c>
      <c r="AQ27" s="51">
        <f t="shared" si="8"/>
        <v>44.495332661810075</v>
      </c>
      <c r="AR27" s="51">
        <f>SUM(AR21:AR26)</f>
        <v>123142.29999999999</v>
      </c>
      <c r="AS27" s="52">
        <f>SUM(AS21:AS26)</f>
        <v>54686.600000000006</v>
      </c>
      <c r="AT27" s="51">
        <f t="shared" si="10"/>
        <v>44.409272849378326</v>
      </c>
    </row>
    <row r="28" spans="1:46" ht="23.45" customHeight="1" x14ac:dyDescent="0.2">
      <c r="A28" s="59" t="s">
        <v>31</v>
      </c>
      <c r="B28" s="57"/>
      <c r="C28" s="51">
        <v>1600</v>
      </c>
      <c r="D28" s="52">
        <v>1661.4</v>
      </c>
      <c r="E28" s="51">
        <f>D28/C28*100</f>
        <v>103.83750000000001</v>
      </c>
      <c r="F28" s="51"/>
      <c r="G28" s="52"/>
      <c r="H28" s="51"/>
      <c r="I28" s="51">
        <v>40456</v>
      </c>
      <c r="J28" s="52">
        <v>16036.9</v>
      </c>
      <c r="K28" s="51">
        <f>J28/I28*100</f>
        <v>39.640350009887285</v>
      </c>
      <c r="L28" s="51">
        <f>C13+F13+I13+L13+AO13+AR13+C28+F28+I28</f>
        <v>199471.69999999998</v>
      </c>
      <c r="M28" s="52">
        <f>D13+G13+J13+M13+AP13+AS13+D28+G28+J28</f>
        <v>94279.499999999985</v>
      </c>
      <c r="N28" s="51">
        <f t="shared" si="7"/>
        <v>47.264599439419221</v>
      </c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1">
        <v>481985.8</v>
      </c>
      <c r="AP28" s="52">
        <v>253533</v>
      </c>
      <c r="AQ28" s="51">
        <f t="shared" si="8"/>
        <v>52.601757147202264</v>
      </c>
      <c r="AR28" s="51">
        <f>L28+AO28</f>
        <v>681457.5</v>
      </c>
      <c r="AS28" s="52">
        <f>M28+AP28</f>
        <v>347812.5</v>
      </c>
      <c r="AT28" s="51">
        <f t="shared" si="10"/>
        <v>51.039499895444692</v>
      </c>
    </row>
    <row r="29" spans="1:46" ht="7.5" hidden="1" customHeight="1" x14ac:dyDescent="0.2">
      <c r="A29" s="59" t="s">
        <v>30</v>
      </c>
      <c r="B29" s="57"/>
      <c r="C29" s="51"/>
      <c r="D29" s="52"/>
      <c r="E29" s="51" t="e">
        <f>D29/C29*100</f>
        <v>#DIV/0!</v>
      </c>
      <c r="F29" s="51"/>
      <c r="G29" s="52"/>
      <c r="H29" s="51" t="e">
        <f>G29/F29*100</f>
        <v>#DIV/0!</v>
      </c>
      <c r="I29" s="51"/>
      <c r="J29" s="52"/>
      <c r="K29" s="51" t="e">
        <f>J29/I29*100</f>
        <v>#DIV/0!</v>
      </c>
      <c r="L29" s="51"/>
      <c r="M29" s="52"/>
      <c r="N29" s="51" t="e">
        <f t="shared" si="7"/>
        <v>#DIV/0!</v>
      </c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1"/>
      <c r="AP29" s="52"/>
      <c r="AQ29" s="51" t="e">
        <f t="shared" si="8"/>
        <v>#DIV/0!</v>
      </c>
      <c r="AR29" s="51"/>
      <c r="AS29" s="52"/>
      <c r="AT29" s="51" t="e">
        <f t="shared" si="10"/>
        <v>#DIV/0!</v>
      </c>
    </row>
    <row r="30" spans="1:46" ht="18.75" customHeight="1" x14ac:dyDescent="0.2">
      <c r="A30" s="59" t="s">
        <v>30</v>
      </c>
      <c r="B30" s="57"/>
      <c r="C30" s="51">
        <f>C27+C28</f>
        <v>2500</v>
      </c>
      <c r="D30" s="52">
        <f>D27+D28</f>
        <v>1853</v>
      </c>
      <c r="E30" s="51">
        <f>D30/C30*100</f>
        <v>74.11999999999999</v>
      </c>
      <c r="F30" s="51">
        <f>F27+F28</f>
        <v>12832.8</v>
      </c>
      <c r="G30" s="52">
        <f>G27+G28</f>
        <v>6645.5</v>
      </c>
      <c r="H30" s="51">
        <f>G30/F30*100</f>
        <v>51.785268998192137</v>
      </c>
      <c r="I30" s="51">
        <f>I27+I28</f>
        <v>41114</v>
      </c>
      <c r="J30" s="52">
        <f>J27+J28</f>
        <v>16271.8</v>
      </c>
      <c r="K30" s="51">
        <f>J30/I30*100</f>
        <v>39.57727294838741</v>
      </c>
      <c r="L30" s="51">
        <f>L27+L28</f>
        <v>243093.3</v>
      </c>
      <c r="M30" s="52">
        <f>M27+M28</f>
        <v>113583.09999999999</v>
      </c>
      <c r="N30" s="51">
        <f t="shared" si="7"/>
        <v>46.724076722805599</v>
      </c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1">
        <f>AO27+AO28</f>
        <v>561506.5</v>
      </c>
      <c r="AP30" s="52">
        <f>AP27+AP28</f>
        <v>288916</v>
      </c>
      <c r="AQ30" s="51">
        <f t="shared" si="8"/>
        <v>51.453723153694575</v>
      </c>
      <c r="AR30" s="51">
        <f>AR27+AR28</f>
        <v>804599.8</v>
      </c>
      <c r="AS30" s="52">
        <f>AS27+AS28</f>
        <v>402499.1</v>
      </c>
      <c r="AT30" s="51">
        <f t="shared" si="10"/>
        <v>50.024757649703609</v>
      </c>
    </row>
    <row r="31" spans="1:46" ht="18.75" customHeight="1" x14ac:dyDescent="0.2">
      <c r="A31" s="58" t="s">
        <v>29</v>
      </c>
      <c r="B31" s="57"/>
      <c r="C31" s="51"/>
      <c r="D31" s="52"/>
      <c r="E31" s="51"/>
      <c r="F31" s="51"/>
      <c r="G31" s="52"/>
      <c r="H31" s="51"/>
      <c r="I31" s="51"/>
      <c r="J31" s="52"/>
      <c r="K31" s="51"/>
      <c r="L31" s="51"/>
      <c r="M31" s="52"/>
      <c r="N31" s="51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1">
        <v>-129108.8</v>
      </c>
      <c r="AP31" s="52">
        <v>-60650.2</v>
      </c>
      <c r="AQ31" s="51">
        <f t="shared" si="8"/>
        <v>46.976038813775666</v>
      </c>
      <c r="AR31" s="51">
        <f>L31+AO31</f>
        <v>-129108.8</v>
      </c>
      <c r="AS31" s="51">
        <f>M31+AP31</f>
        <v>-60650.2</v>
      </c>
      <c r="AT31" s="51">
        <f t="shared" si="10"/>
        <v>46.976038813775666</v>
      </c>
    </row>
    <row r="32" spans="1:46" ht="15.75" customHeight="1" x14ac:dyDescent="0.2">
      <c r="A32" s="55" t="s">
        <v>28</v>
      </c>
      <c r="B32" s="54"/>
      <c r="C32" s="51">
        <f>C30+C31</f>
        <v>2500</v>
      </c>
      <c r="D32" s="52">
        <f>D30+D31</f>
        <v>1853</v>
      </c>
      <c r="E32" s="51">
        <f>D32/C32*100</f>
        <v>74.11999999999999</v>
      </c>
      <c r="F32" s="51">
        <f>F30+F31</f>
        <v>12832.8</v>
      </c>
      <c r="G32" s="52">
        <f>G30+G31</f>
        <v>6645.5</v>
      </c>
      <c r="H32" s="51">
        <f>G32/F32*100</f>
        <v>51.785268998192137</v>
      </c>
      <c r="I32" s="51">
        <f>I30+I31</f>
        <v>41114</v>
      </c>
      <c r="J32" s="52">
        <f>J30+J31</f>
        <v>16271.8</v>
      </c>
      <c r="K32" s="51">
        <f>J32/I32*100</f>
        <v>39.57727294838741</v>
      </c>
      <c r="L32" s="51">
        <f>L30+L31</f>
        <v>243093.3</v>
      </c>
      <c r="M32" s="52">
        <f>M30+M31</f>
        <v>113583.09999999999</v>
      </c>
      <c r="N32" s="51">
        <f>M32/L32*100</f>
        <v>46.724076722805599</v>
      </c>
      <c r="O32" s="53">
        <f t="shared" ref="O32:AP32" si="11">O30+O31</f>
        <v>0</v>
      </c>
      <c r="P32" s="53">
        <f t="shared" si="11"/>
        <v>0</v>
      </c>
      <c r="Q32" s="53">
        <f t="shared" si="11"/>
        <v>0</v>
      </c>
      <c r="R32" s="53">
        <f t="shared" si="11"/>
        <v>0</v>
      </c>
      <c r="S32" s="53">
        <f t="shared" si="11"/>
        <v>0</v>
      </c>
      <c r="T32" s="53">
        <f t="shared" si="11"/>
        <v>0</v>
      </c>
      <c r="U32" s="53">
        <f t="shared" si="11"/>
        <v>0</v>
      </c>
      <c r="V32" s="53">
        <f t="shared" si="11"/>
        <v>0</v>
      </c>
      <c r="W32" s="53">
        <f t="shared" si="11"/>
        <v>0</v>
      </c>
      <c r="X32" s="53">
        <f t="shared" si="11"/>
        <v>0</v>
      </c>
      <c r="Y32" s="53">
        <f t="shared" si="11"/>
        <v>0</v>
      </c>
      <c r="Z32" s="53">
        <f t="shared" si="11"/>
        <v>0</v>
      </c>
      <c r="AA32" s="53">
        <f t="shared" si="11"/>
        <v>0</v>
      </c>
      <c r="AB32" s="53">
        <f t="shared" si="11"/>
        <v>0</v>
      </c>
      <c r="AC32" s="53">
        <f t="shared" si="11"/>
        <v>0</v>
      </c>
      <c r="AD32" s="53">
        <f t="shared" si="11"/>
        <v>0</v>
      </c>
      <c r="AE32" s="53">
        <f t="shared" si="11"/>
        <v>0</v>
      </c>
      <c r="AF32" s="53">
        <f t="shared" si="11"/>
        <v>0</v>
      </c>
      <c r="AG32" s="53">
        <f t="shared" si="11"/>
        <v>0</v>
      </c>
      <c r="AH32" s="53">
        <f t="shared" si="11"/>
        <v>0</v>
      </c>
      <c r="AI32" s="53">
        <f t="shared" si="11"/>
        <v>0</v>
      </c>
      <c r="AJ32" s="53">
        <f t="shared" si="11"/>
        <v>0</v>
      </c>
      <c r="AK32" s="53">
        <f t="shared" si="11"/>
        <v>0</v>
      </c>
      <c r="AL32" s="53">
        <f t="shared" si="11"/>
        <v>0</v>
      </c>
      <c r="AM32" s="53">
        <f t="shared" si="11"/>
        <v>0</v>
      </c>
      <c r="AN32" s="53">
        <f t="shared" si="11"/>
        <v>0</v>
      </c>
      <c r="AO32" s="51">
        <f t="shared" si="11"/>
        <v>432397.7</v>
      </c>
      <c r="AP32" s="52">
        <f t="shared" si="11"/>
        <v>228265.8</v>
      </c>
      <c r="AQ32" s="51">
        <f t="shared" si="8"/>
        <v>52.790706333544321</v>
      </c>
      <c r="AR32" s="51">
        <f>AR30+AR31</f>
        <v>675491</v>
      </c>
      <c r="AS32" s="52">
        <f>AS30+AS31</f>
        <v>341848.89999999997</v>
      </c>
      <c r="AT32" s="51">
        <f t="shared" si="10"/>
        <v>50.607469233490889</v>
      </c>
    </row>
    <row r="33" spans="1:45" ht="27" customHeight="1" x14ac:dyDescent="0.2">
      <c r="A33" s="94" t="s">
        <v>27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</row>
    <row r="34" spans="1:45" ht="16.149999999999999" customHeight="1" x14ac:dyDescent="0.2">
      <c r="A34" s="96" t="s">
        <v>26</v>
      </c>
      <c r="B34" s="97"/>
      <c r="C34" s="97"/>
      <c r="D34" s="97"/>
    </row>
    <row r="35" spans="1:45" ht="1.5" customHeight="1" x14ac:dyDescent="0.2">
      <c r="A35" s="50" t="s">
        <v>25</v>
      </c>
      <c r="B35" s="49"/>
      <c r="C35" s="49"/>
    </row>
    <row r="36" spans="1:45" ht="11.25" hidden="1" customHeight="1" x14ac:dyDescent="0.2">
      <c r="A36" s="48" t="s">
        <v>24</v>
      </c>
    </row>
    <row r="40" spans="1:45" x14ac:dyDescent="0.2">
      <c r="AR40" s="47"/>
      <c r="AS40" s="47"/>
    </row>
    <row r="41" spans="1:45" x14ac:dyDescent="0.2">
      <c r="AR41" s="47"/>
      <c r="AS41" s="47"/>
    </row>
    <row r="42" spans="1:45" x14ac:dyDescent="0.2">
      <c r="AR42" s="47"/>
      <c r="AS42" s="47"/>
    </row>
    <row r="43" spans="1:45" x14ac:dyDescent="0.2">
      <c r="AR43" s="47"/>
      <c r="AS43" s="47"/>
    </row>
  </sheetData>
  <mergeCells count="29">
    <mergeCell ref="AO18:AQ18"/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  <mergeCell ref="A18:A19"/>
    <mergeCell ref="C18:E18"/>
    <mergeCell ref="F18:H18"/>
    <mergeCell ref="I18:K18"/>
    <mergeCell ref="L18:N18"/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  <mergeCell ref="J4:J5"/>
    <mergeCell ref="M4:M5"/>
    <mergeCell ref="AP4:AP5"/>
    <mergeCell ref="AS4:AS5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zoomScaleNormal="100" workbookViewId="0">
      <selection activeCell="C29" sqref="C29"/>
    </sheetView>
  </sheetViews>
  <sheetFormatPr defaultRowHeight="12.75" x14ac:dyDescent="0.2"/>
  <cols>
    <col min="1" max="1" width="12.7109375" customWidth="1"/>
    <col min="2" max="2" width="14.140625" customWidth="1"/>
    <col min="3" max="3" width="12.28515625" customWidth="1"/>
    <col min="4" max="4" width="21.5703125" customWidth="1"/>
    <col min="5" max="6" width="13.28515625" customWidth="1"/>
    <col min="7" max="7" width="12.5703125" customWidth="1"/>
    <col min="8" max="8" width="11" customWidth="1"/>
    <col min="9" max="9" width="10.85546875" customWidth="1"/>
  </cols>
  <sheetData>
    <row r="1" spans="1:9" ht="18.75" x14ac:dyDescent="0.3">
      <c r="A1" s="1"/>
      <c r="B1" s="102" t="s">
        <v>1</v>
      </c>
      <c r="C1" s="102"/>
      <c r="D1" s="102"/>
      <c r="E1" s="102"/>
      <c r="F1" s="102"/>
      <c r="G1" s="102"/>
      <c r="H1" s="102"/>
      <c r="I1" s="2"/>
    </row>
    <row r="2" spans="1:9" ht="21" customHeight="1" x14ac:dyDescent="0.3">
      <c r="A2" s="1"/>
      <c r="B2" s="102" t="s">
        <v>2</v>
      </c>
      <c r="C2" s="102"/>
      <c r="D2" s="102"/>
      <c r="E2" s="102"/>
      <c r="F2" s="102"/>
      <c r="G2" s="102"/>
      <c r="H2" s="102"/>
      <c r="I2" s="2"/>
    </row>
    <row r="3" spans="1:9" ht="18.75" x14ac:dyDescent="0.3">
      <c r="A3" s="1"/>
      <c r="B3" s="1"/>
      <c r="C3" s="102" t="s">
        <v>21</v>
      </c>
      <c r="D3" s="102"/>
      <c r="E3" s="102"/>
      <c r="F3" s="102"/>
      <c r="G3" s="102"/>
      <c r="H3" s="2"/>
      <c r="I3" s="2"/>
    </row>
    <row r="4" spans="1:9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 x14ac:dyDescent="0.25">
      <c r="A5" s="103"/>
      <c r="B5" s="103"/>
      <c r="C5" s="103"/>
      <c r="D5" s="103"/>
      <c r="E5" s="103"/>
      <c r="F5" s="103"/>
      <c r="G5" s="103"/>
      <c r="H5" s="2"/>
      <c r="I5" s="2"/>
    </row>
    <row r="6" spans="1:9" ht="21.6" customHeight="1" thickBot="1" x14ac:dyDescent="0.25">
      <c r="A6" s="104" t="s">
        <v>3</v>
      </c>
      <c r="B6" s="105"/>
      <c r="C6" s="4"/>
      <c r="D6" s="5" t="s">
        <v>4</v>
      </c>
      <c r="E6" s="104" t="s">
        <v>5</v>
      </c>
      <c r="F6" s="105"/>
      <c r="G6" s="106"/>
      <c r="H6" s="107" t="s">
        <v>17</v>
      </c>
      <c r="I6" s="108"/>
    </row>
    <row r="7" spans="1:9" ht="14.25" customHeight="1" thickBot="1" x14ac:dyDescent="0.25">
      <c r="A7" s="99" t="s">
        <v>18</v>
      </c>
      <c r="B7" s="99" t="s">
        <v>22</v>
      </c>
      <c r="C7" s="99" t="s">
        <v>0</v>
      </c>
      <c r="D7" s="6" t="s">
        <v>6</v>
      </c>
      <c r="E7" s="99" t="s">
        <v>18</v>
      </c>
      <c r="F7" s="99" t="s">
        <v>22</v>
      </c>
      <c r="G7" s="99" t="s">
        <v>0</v>
      </c>
      <c r="H7" s="109"/>
      <c r="I7" s="110"/>
    </row>
    <row r="8" spans="1:9" ht="13.15" customHeight="1" x14ac:dyDescent="0.2">
      <c r="A8" s="111"/>
      <c r="B8" s="111"/>
      <c r="C8" s="111"/>
      <c r="D8" s="6"/>
      <c r="E8" s="111"/>
      <c r="F8" s="111"/>
      <c r="G8" s="111"/>
      <c r="H8" s="99" t="s">
        <v>19</v>
      </c>
      <c r="I8" s="99" t="s">
        <v>23</v>
      </c>
    </row>
    <row r="9" spans="1:9" ht="13.9" customHeight="1" thickBot="1" x14ac:dyDescent="0.25">
      <c r="A9" s="100"/>
      <c r="B9" s="100"/>
      <c r="C9" s="100"/>
      <c r="D9" s="7"/>
      <c r="E9" s="100"/>
      <c r="F9" s="100"/>
      <c r="G9" s="100"/>
      <c r="H9" s="100"/>
      <c r="I9" s="100"/>
    </row>
    <row r="10" spans="1:9" ht="31.5" customHeight="1" x14ac:dyDescent="0.25">
      <c r="A10" s="8">
        <v>681457.5</v>
      </c>
      <c r="B10" s="9">
        <v>347812.5</v>
      </c>
      <c r="C10" s="10">
        <f>B10/A10</f>
        <v>0.51039499895444695</v>
      </c>
      <c r="D10" s="11" t="s">
        <v>7</v>
      </c>
      <c r="E10" s="12">
        <v>684410.6</v>
      </c>
      <c r="F10" s="12">
        <v>327407.40000000002</v>
      </c>
      <c r="G10" s="13">
        <f>F10/E10</f>
        <v>0.47837862242344004</v>
      </c>
      <c r="H10" s="12">
        <f>A10-E10</f>
        <v>-2953.0999999999767</v>
      </c>
      <c r="I10" s="14">
        <f t="shared" ref="I10:I17" si="0">B10-F10</f>
        <v>20405.099999999977</v>
      </c>
    </row>
    <row r="11" spans="1:9" ht="30.75" customHeight="1" x14ac:dyDescent="0.25">
      <c r="A11" s="15">
        <f>A12+A13+A14+A15+A16+A17</f>
        <v>123142.29999999999</v>
      </c>
      <c r="B11" s="16">
        <f>B12+B13+B14+B15+B16+B17</f>
        <v>54686.600000000006</v>
      </c>
      <c r="C11" s="17">
        <f t="shared" ref="C11:C18" si="1">B11/A11</f>
        <v>0.44409272849378328</v>
      </c>
      <c r="D11" s="18" t="s">
        <v>8</v>
      </c>
      <c r="E11" s="19">
        <f>E12+E13+E14+E15+E16+E17</f>
        <v>138410</v>
      </c>
      <c r="F11" s="19">
        <f>F12+F13+F14+F15+F16+F17</f>
        <v>49007.8</v>
      </c>
      <c r="G11" s="20">
        <f t="shared" ref="G11:G18" si="2">F11/E11</f>
        <v>0.35407701755653498</v>
      </c>
      <c r="H11" s="12">
        <f>H12+H13+H14+H15+H16+H17</f>
        <v>-15267.7</v>
      </c>
      <c r="I11" s="21">
        <f t="shared" si="0"/>
        <v>5678.8000000000029</v>
      </c>
    </row>
    <row r="12" spans="1:9" ht="19.899999999999999" customHeight="1" x14ac:dyDescent="0.25">
      <c r="A12" s="22">
        <v>18887</v>
      </c>
      <c r="B12" s="23">
        <v>8597.1</v>
      </c>
      <c r="C12" s="24">
        <f t="shared" si="1"/>
        <v>0.45518610684597871</v>
      </c>
      <c r="D12" s="25" t="s">
        <v>9</v>
      </c>
      <c r="E12" s="26">
        <v>19680.900000000001</v>
      </c>
      <c r="F12" s="26">
        <v>8098.4</v>
      </c>
      <c r="G12" s="27">
        <f t="shared" si="2"/>
        <v>0.41148524711776385</v>
      </c>
      <c r="H12" s="28">
        <f t="shared" ref="H12:H17" si="3">A12-E12</f>
        <v>-793.90000000000146</v>
      </c>
      <c r="I12" s="29">
        <f t="shared" si="0"/>
        <v>498.70000000000073</v>
      </c>
    </row>
    <row r="13" spans="1:9" ht="19.899999999999999" customHeight="1" x14ac:dyDescent="0.25">
      <c r="A13" s="22">
        <v>14412</v>
      </c>
      <c r="B13" s="23">
        <v>6536.3</v>
      </c>
      <c r="C13" s="24">
        <f t="shared" si="1"/>
        <v>0.45353177907299475</v>
      </c>
      <c r="D13" s="25" t="s">
        <v>10</v>
      </c>
      <c r="E13" s="26">
        <v>15695.3</v>
      </c>
      <c r="F13" s="26">
        <v>5412.1</v>
      </c>
      <c r="G13" s="27">
        <f t="shared" si="2"/>
        <v>0.34482297248220811</v>
      </c>
      <c r="H13" s="28">
        <f t="shared" si="3"/>
        <v>-1283.2999999999993</v>
      </c>
      <c r="I13" s="29">
        <f t="shared" si="0"/>
        <v>1124.1999999999998</v>
      </c>
    </row>
    <row r="14" spans="1:9" ht="19.899999999999999" customHeight="1" x14ac:dyDescent="0.25">
      <c r="A14" s="22">
        <v>17690.8</v>
      </c>
      <c r="B14" s="23">
        <v>8383.5</v>
      </c>
      <c r="C14" s="24">
        <f t="shared" si="1"/>
        <v>0.47389038370226333</v>
      </c>
      <c r="D14" s="25" t="s">
        <v>11</v>
      </c>
      <c r="E14" s="26">
        <v>18826.099999999999</v>
      </c>
      <c r="F14" s="26">
        <v>7226.3</v>
      </c>
      <c r="G14" s="27">
        <f t="shared" si="2"/>
        <v>0.3838447686987746</v>
      </c>
      <c r="H14" s="28">
        <f t="shared" si="3"/>
        <v>-1135.2999999999993</v>
      </c>
      <c r="I14" s="29">
        <f t="shared" si="0"/>
        <v>1157.1999999999998</v>
      </c>
    </row>
    <row r="15" spans="1:9" ht="19.899999999999999" customHeight="1" x14ac:dyDescent="0.25">
      <c r="A15" s="22">
        <v>17463.099999999999</v>
      </c>
      <c r="B15" s="23">
        <v>7925.4</v>
      </c>
      <c r="C15" s="24">
        <f t="shared" si="1"/>
        <v>0.4538369476209837</v>
      </c>
      <c r="D15" s="25" t="s">
        <v>12</v>
      </c>
      <c r="E15" s="26">
        <v>19144.8</v>
      </c>
      <c r="F15" s="26">
        <v>6383.4</v>
      </c>
      <c r="G15" s="27">
        <f t="shared" si="2"/>
        <v>0.33342735364171994</v>
      </c>
      <c r="H15" s="28">
        <f t="shared" si="3"/>
        <v>-1681.7000000000007</v>
      </c>
      <c r="I15" s="29">
        <f t="shared" si="0"/>
        <v>1542</v>
      </c>
    </row>
    <row r="16" spans="1:9" ht="19.899999999999999" customHeight="1" x14ac:dyDescent="0.25">
      <c r="A16" s="22">
        <v>13235.7</v>
      </c>
      <c r="B16" s="23">
        <v>6400.6</v>
      </c>
      <c r="C16" s="24">
        <f t="shared" si="1"/>
        <v>0.48358605891641543</v>
      </c>
      <c r="D16" s="25" t="s">
        <v>13</v>
      </c>
      <c r="E16" s="26">
        <v>14578.7</v>
      </c>
      <c r="F16" s="26">
        <v>5157.3999999999996</v>
      </c>
      <c r="G16" s="27">
        <f t="shared" si="2"/>
        <v>0.35376268117184656</v>
      </c>
      <c r="H16" s="28">
        <f t="shared" si="3"/>
        <v>-1343</v>
      </c>
      <c r="I16" s="29">
        <f t="shared" si="0"/>
        <v>1243.2000000000007</v>
      </c>
    </row>
    <row r="17" spans="1:9" ht="19.899999999999999" customHeight="1" thickBot="1" x14ac:dyDescent="0.3">
      <c r="A17" s="30">
        <v>41453.699999999997</v>
      </c>
      <c r="B17" s="31">
        <v>16843.7</v>
      </c>
      <c r="C17" s="32">
        <f>B17/A17</f>
        <v>0.40632561146532159</v>
      </c>
      <c r="D17" s="33" t="s">
        <v>14</v>
      </c>
      <c r="E17" s="34">
        <v>50484.2</v>
      </c>
      <c r="F17" s="34">
        <v>16730.2</v>
      </c>
      <c r="G17" s="35">
        <f>F17/E17</f>
        <v>0.33139477301809284</v>
      </c>
      <c r="H17" s="36">
        <f t="shared" si="3"/>
        <v>-9030.5</v>
      </c>
      <c r="I17" s="37">
        <f t="shared" si="0"/>
        <v>113.5</v>
      </c>
    </row>
    <row r="18" spans="1:9" ht="31.15" customHeight="1" thickBot="1" x14ac:dyDescent="0.3">
      <c r="A18" s="38">
        <f>A10+A11</f>
        <v>804599.8</v>
      </c>
      <c r="B18" s="39">
        <f>B10+B11</f>
        <v>402499.1</v>
      </c>
      <c r="C18" s="40">
        <f t="shared" si="1"/>
        <v>0.50024757649703611</v>
      </c>
      <c r="D18" s="41" t="s">
        <v>20</v>
      </c>
      <c r="E18" s="42">
        <f>E10+E11</f>
        <v>822820.6</v>
      </c>
      <c r="F18" s="42">
        <f>F10+F11</f>
        <v>376415.2</v>
      </c>
      <c r="G18" s="43">
        <f t="shared" si="2"/>
        <v>0.45746934386426402</v>
      </c>
      <c r="H18" s="42">
        <f>A18-E18</f>
        <v>-18220.79999999993</v>
      </c>
      <c r="I18" s="44">
        <f>B18-F18</f>
        <v>26083.899999999965</v>
      </c>
    </row>
    <row r="19" spans="1:9" x14ac:dyDescent="0.2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">
      <c r="A21" s="2"/>
      <c r="B21" s="2"/>
      <c r="C21" s="3"/>
      <c r="D21" s="2"/>
      <c r="E21" s="2"/>
      <c r="F21" s="2"/>
      <c r="G21" s="2"/>
      <c r="H21" s="2"/>
      <c r="I21" s="2"/>
    </row>
    <row r="22" spans="1:9" x14ac:dyDescent="0.2">
      <c r="A22" s="101" t="s">
        <v>15</v>
      </c>
      <c r="B22" s="101"/>
      <c r="C22" s="101"/>
      <c r="D22" s="101"/>
      <c r="E22" s="2"/>
      <c r="F22" s="2"/>
      <c r="G22" s="2"/>
      <c r="H22" s="2" t="s">
        <v>16</v>
      </c>
      <c r="I22" s="2"/>
    </row>
    <row r="23" spans="1:9" x14ac:dyDescent="0.2">
      <c r="B23" s="112"/>
      <c r="C23" s="112"/>
      <c r="D23" s="112"/>
      <c r="E23" s="113"/>
      <c r="F23" s="113"/>
      <c r="G23" s="113"/>
    </row>
    <row r="24" spans="1:9" ht="52.5" customHeight="1" x14ac:dyDescent="0.2"/>
    <row r="25" spans="1:9" ht="11.25" customHeight="1" x14ac:dyDescent="0.2"/>
    <row r="26" spans="1:9" x14ac:dyDescent="0.2">
      <c r="E26" s="113"/>
      <c r="F26" s="113"/>
      <c r="G26" s="113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Бюджет</vt:lpstr>
      <vt:lpstr>Основные показатели исполнения </vt:lpstr>
      <vt:lpstr>Показатели выполнения бюджета</vt:lpstr>
      <vt:lpstr>Бюджет!APPT</vt:lpstr>
      <vt:lpstr>Бюджет!SIGN</vt:lpstr>
      <vt:lpstr>Бюджет!Область_печати</vt:lpstr>
      <vt:lpstr>'Основные показатели исполнения '!Область_печати</vt:lpstr>
      <vt:lpstr>'Показатели выполнения бюджета'!Область_печати</vt:lpstr>
    </vt:vector>
  </TitlesOfParts>
  <Company>administration of Kovernino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2018-10-12T07:35:31Z</cp:lastPrinted>
  <dcterms:created xsi:type="dcterms:W3CDTF">2000-03-21T07:10:45Z</dcterms:created>
  <dcterms:modified xsi:type="dcterms:W3CDTF">2018-10-16T10:58:53Z</dcterms:modified>
</cp:coreProperties>
</file>