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120" yWindow="585" windowWidth="9510" windowHeight="3930" activeTab="1"/>
  </bookViews>
  <sheets>
    <sheet name="исполнение бюджета по расходам" sheetId="17" r:id="rId1"/>
    <sheet name="выполнение плана по доходам" sheetId="16" r:id="rId2"/>
    <sheet name="дефицит-профицит" sheetId="15" r:id="rId3"/>
  </sheets>
  <definedNames>
    <definedName name="APPT" localSheetId="0">'исполнение бюджета по расходам'!$A$12</definedName>
    <definedName name="FIO" localSheetId="0">'исполнение бюджета по расходам'!#REF!</definedName>
    <definedName name="SIGN" localSheetId="0">'исполнение бюджета по расходам'!$A$12:$G$12</definedName>
    <definedName name="_xlnm.Print_Area" localSheetId="1">'выполнение плана по доходам'!$A$1:$AT$34</definedName>
    <definedName name="_xlnm.Print_Area" localSheetId="2">'дефицит-профицит'!$A$1:$I$23</definedName>
    <definedName name="_xlnm.Print_Area" localSheetId="0">'исполнение бюджета по расходам'!$A$3:$E$76</definedName>
  </definedNames>
  <calcPr calcId="145621"/>
</workbook>
</file>

<file path=xl/calcChain.xml><?xml version="1.0" encoding="utf-8"?>
<calcChain xmlns="http://schemas.openxmlformats.org/spreadsheetml/2006/main">
  <c r="E6" i="17" l="1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C58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C70" i="17"/>
  <c r="D70" i="17"/>
  <c r="E70" i="17" s="1"/>
  <c r="E71" i="17"/>
  <c r="E6" i="16"/>
  <c r="H6" i="16"/>
  <c r="K6" i="16"/>
  <c r="N6" i="16"/>
  <c r="O6" i="16"/>
  <c r="E7" i="16"/>
  <c r="K7" i="16"/>
  <c r="N7" i="16"/>
  <c r="O7" i="16"/>
  <c r="AQ7" i="16"/>
  <c r="E8" i="16"/>
  <c r="H8" i="16"/>
  <c r="K8" i="16"/>
  <c r="N8" i="16"/>
  <c r="O8" i="16"/>
  <c r="AQ8" i="16"/>
  <c r="E9" i="16"/>
  <c r="H9" i="16"/>
  <c r="K9" i="16"/>
  <c r="N9" i="16"/>
  <c r="O9" i="16"/>
  <c r="AQ9" i="16"/>
  <c r="E10" i="16"/>
  <c r="H10" i="16"/>
  <c r="K10" i="16"/>
  <c r="N10" i="16"/>
  <c r="O10" i="16"/>
  <c r="AQ10" i="16"/>
  <c r="E11" i="16"/>
  <c r="K11" i="16"/>
  <c r="N11" i="16"/>
  <c r="O11" i="16"/>
  <c r="AT11" i="16"/>
  <c r="C12" i="16"/>
  <c r="C14" i="16" s="1"/>
  <c r="C16" i="16" s="1"/>
  <c r="D12" i="16"/>
  <c r="D14" i="16" s="1"/>
  <c r="F12" i="16"/>
  <c r="F14" i="16" s="1"/>
  <c r="F16" i="16" s="1"/>
  <c r="G12" i="16"/>
  <c r="G14" i="16" s="1"/>
  <c r="H12" i="16"/>
  <c r="I12" i="16"/>
  <c r="J12" i="16"/>
  <c r="J14" i="16" s="1"/>
  <c r="K12" i="16"/>
  <c r="L12" i="16"/>
  <c r="N12" i="16" s="1"/>
  <c r="M12" i="16"/>
  <c r="O12" i="16"/>
  <c r="O14" i="16" s="1"/>
  <c r="O16" i="16" s="1"/>
  <c r="AO12" i="16"/>
  <c r="AQ12" i="16" s="1"/>
  <c r="AP12" i="16"/>
  <c r="AR12" i="16"/>
  <c r="AS12" i="16"/>
  <c r="AT12" i="16" s="1"/>
  <c r="E13" i="16"/>
  <c r="H13" i="16"/>
  <c r="AQ13" i="16"/>
  <c r="AT13" i="16"/>
  <c r="I14" i="16"/>
  <c r="M14" i="16"/>
  <c r="P14" i="16"/>
  <c r="Q14" i="16"/>
  <c r="R14" i="16"/>
  <c r="S14" i="16"/>
  <c r="T14" i="16"/>
  <c r="U14" i="16"/>
  <c r="V14" i="16"/>
  <c r="W14" i="16"/>
  <c r="X14" i="16"/>
  <c r="Y14" i="16"/>
  <c r="Z14" i="16"/>
  <c r="AA14" i="16"/>
  <c r="AB14" i="16"/>
  <c r="AC14" i="16"/>
  <c r="AD14" i="16"/>
  <c r="AE14" i="16"/>
  <c r="AF14" i="16"/>
  <c r="AG14" i="16"/>
  <c r="AH14" i="16"/>
  <c r="AI14" i="16"/>
  <c r="AJ14" i="16"/>
  <c r="AK14" i="16"/>
  <c r="AL14" i="16"/>
  <c r="AM14" i="16"/>
  <c r="AN14" i="16"/>
  <c r="AO14" i="16"/>
  <c r="AQ14" i="16" s="1"/>
  <c r="AP14" i="16"/>
  <c r="AR14" i="16"/>
  <c r="AS14" i="16"/>
  <c r="AT14" i="16" s="1"/>
  <c r="I16" i="16"/>
  <c r="M16" i="16"/>
  <c r="P16" i="16"/>
  <c r="Q16" i="16"/>
  <c r="R16" i="16"/>
  <c r="S16" i="16"/>
  <c r="T16" i="16"/>
  <c r="U16" i="16"/>
  <c r="V16" i="16"/>
  <c r="W16" i="16"/>
  <c r="X16" i="16"/>
  <c r="Y16" i="16"/>
  <c r="Z16" i="16"/>
  <c r="AA16" i="16"/>
  <c r="AB16" i="16"/>
  <c r="AC16" i="16"/>
  <c r="AD16" i="16"/>
  <c r="AE16" i="16"/>
  <c r="AF16" i="16"/>
  <c r="AG16" i="16"/>
  <c r="AH16" i="16"/>
  <c r="AI16" i="16"/>
  <c r="AJ16" i="16"/>
  <c r="AK16" i="16"/>
  <c r="AL16" i="16"/>
  <c r="AM16" i="16"/>
  <c r="AN16" i="16"/>
  <c r="AO16" i="16"/>
  <c r="AQ16" i="16" s="1"/>
  <c r="AP16" i="16"/>
  <c r="AR16" i="16"/>
  <c r="AS16" i="16"/>
  <c r="AT16" i="16" s="1"/>
  <c r="H21" i="16"/>
  <c r="L21" i="16"/>
  <c r="M21" i="16"/>
  <c r="O21" i="16" s="1"/>
  <c r="AQ21" i="16"/>
  <c r="AR21" i="16"/>
  <c r="H22" i="16"/>
  <c r="L22" i="16"/>
  <c r="N22" i="16" s="1"/>
  <c r="M22" i="16"/>
  <c r="O22" i="16"/>
  <c r="AQ22" i="16"/>
  <c r="AS22" i="16"/>
  <c r="H23" i="16"/>
  <c r="L23" i="16"/>
  <c r="M23" i="16"/>
  <c r="N23" i="16"/>
  <c r="O23" i="16"/>
  <c r="AQ23" i="16"/>
  <c r="AR23" i="16"/>
  <c r="AS23" i="16"/>
  <c r="AT23" i="16"/>
  <c r="H24" i="16"/>
  <c r="K24" i="16"/>
  <c r="L24" i="16"/>
  <c r="M24" i="16"/>
  <c r="O24" i="16" s="1"/>
  <c r="AQ24" i="16"/>
  <c r="AR24" i="16"/>
  <c r="H25" i="16"/>
  <c r="L25" i="16"/>
  <c r="N25" i="16" s="1"/>
  <c r="M25" i="16"/>
  <c r="O25" i="16"/>
  <c r="AQ25" i="16"/>
  <c r="AS25" i="16"/>
  <c r="E26" i="16"/>
  <c r="H26" i="16"/>
  <c r="L26" i="16"/>
  <c r="M26" i="16"/>
  <c r="O26" i="16" s="1"/>
  <c r="N26" i="16"/>
  <c r="AQ26" i="16"/>
  <c r="AR26" i="16"/>
  <c r="AS26" i="16"/>
  <c r="AT26" i="16" s="1"/>
  <c r="C27" i="16"/>
  <c r="D27" i="16"/>
  <c r="D30" i="16" s="1"/>
  <c r="E27" i="16"/>
  <c r="F27" i="16"/>
  <c r="G27" i="16"/>
  <c r="H27" i="16"/>
  <c r="I27" i="16"/>
  <c r="K27" i="16" s="1"/>
  <c r="J27" i="16"/>
  <c r="M27" i="16"/>
  <c r="O27" i="16" s="1"/>
  <c r="AO27" i="16"/>
  <c r="AP27" i="16"/>
  <c r="AQ27" i="16" s="1"/>
  <c r="E28" i="16"/>
  <c r="K28" i="16"/>
  <c r="L28" i="16"/>
  <c r="AR28" i="16" s="1"/>
  <c r="M28" i="16"/>
  <c r="AS28" i="16" s="1"/>
  <c r="AQ28" i="16"/>
  <c r="E29" i="16"/>
  <c r="H29" i="16"/>
  <c r="K29" i="16"/>
  <c r="N29" i="16"/>
  <c r="AQ29" i="16"/>
  <c r="AT29" i="16"/>
  <c r="C30" i="16"/>
  <c r="C32" i="16" s="1"/>
  <c r="F30" i="16"/>
  <c r="F32" i="16" s="1"/>
  <c r="G30" i="16"/>
  <c r="G32" i="16" s="1"/>
  <c r="H32" i="16" s="1"/>
  <c r="J30" i="16"/>
  <c r="J32" i="16" s="1"/>
  <c r="AO30" i="16"/>
  <c r="AQ31" i="16"/>
  <c r="AR31" i="16"/>
  <c r="AS31" i="16"/>
  <c r="AT31" i="16" s="1"/>
  <c r="O32" i="16"/>
  <c r="P32" i="16"/>
  <c r="Q32" i="16"/>
  <c r="R32" i="16"/>
  <c r="S32" i="16"/>
  <c r="T32" i="16"/>
  <c r="U32" i="16"/>
  <c r="V32" i="16"/>
  <c r="W32" i="16"/>
  <c r="X32" i="16"/>
  <c r="Y32" i="16"/>
  <c r="Z32" i="16"/>
  <c r="AA32" i="16"/>
  <c r="AB32" i="16"/>
  <c r="AC32" i="16"/>
  <c r="AD32" i="16"/>
  <c r="AE32" i="16"/>
  <c r="AF32" i="16"/>
  <c r="AG32" i="16"/>
  <c r="AH32" i="16"/>
  <c r="AI32" i="16"/>
  <c r="AJ32" i="16"/>
  <c r="AK32" i="16"/>
  <c r="AL32" i="16"/>
  <c r="AM32" i="16"/>
  <c r="AN32" i="16"/>
  <c r="AO32" i="16"/>
  <c r="E30" i="16" l="1"/>
  <c r="D32" i="16"/>
  <c r="E32" i="16" s="1"/>
  <c r="K14" i="16"/>
  <c r="J16" i="16"/>
  <c r="K16" i="16" s="1"/>
  <c r="D16" i="16"/>
  <c r="E16" i="16" s="1"/>
  <c r="E14" i="16"/>
  <c r="N14" i="16"/>
  <c r="AT28" i="16"/>
  <c r="N16" i="16"/>
  <c r="G16" i="16"/>
  <c r="H16" i="16" s="1"/>
  <c r="H14" i="16"/>
  <c r="AP30" i="16"/>
  <c r="H30" i="16"/>
  <c r="N28" i="16"/>
  <c r="AR25" i="16"/>
  <c r="AT25" i="16" s="1"/>
  <c r="AS24" i="16"/>
  <c r="AT24" i="16" s="1"/>
  <c r="N24" i="16"/>
  <c r="AR22" i="16"/>
  <c r="AT22" i="16" s="1"/>
  <c r="AS21" i="16"/>
  <c r="N21" i="16"/>
  <c r="E12" i="16"/>
  <c r="L27" i="16"/>
  <c r="L30" i="16" s="1"/>
  <c r="L32" i="16" s="1"/>
  <c r="L14" i="16"/>
  <c r="L16" i="16" s="1"/>
  <c r="M30" i="16"/>
  <c r="I30" i="16"/>
  <c r="N27" i="16" l="1"/>
  <c r="I32" i="16"/>
  <c r="K32" i="16" s="1"/>
  <c r="K30" i="16"/>
  <c r="N30" i="16"/>
  <c r="M32" i="16"/>
  <c r="N32" i="16" s="1"/>
  <c r="AT21" i="16"/>
  <c r="AS27" i="16"/>
  <c r="AQ30" i="16"/>
  <c r="AP32" i="16"/>
  <c r="AQ32" i="16" s="1"/>
  <c r="AR27" i="16"/>
  <c r="AR30" i="16" s="1"/>
  <c r="AR32" i="16" s="1"/>
  <c r="AT27" i="16" l="1"/>
  <c r="AS30" i="16"/>
  <c r="AS32" i="16" l="1"/>
  <c r="AT32" i="16" s="1"/>
  <c r="AT30" i="16"/>
</calcChain>
</file>

<file path=xl/sharedStrings.xml><?xml version="1.0" encoding="utf-8"?>
<sst xmlns="http://schemas.openxmlformats.org/spreadsheetml/2006/main" count="261" uniqueCount="96">
  <si>
    <t>% выполнения</t>
  </si>
  <si>
    <t>ПОКАЗАТЕЛИ</t>
  </si>
  <si>
    <t>выполнения бюджетов Ковернинского района</t>
  </si>
  <si>
    <t>ДОХОДЫ</t>
  </si>
  <si>
    <t>Наименование</t>
  </si>
  <si>
    <t>РАСХОДЫ</t>
  </si>
  <si>
    <t>администраций</t>
  </si>
  <si>
    <t>Районный бюджет</t>
  </si>
  <si>
    <t>Поселения</t>
  </si>
  <si>
    <t>Б.Мостовский</t>
  </si>
  <si>
    <t>Гавриловский</t>
  </si>
  <si>
    <t>Горевский</t>
  </si>
  <si>
    <t>Скоробогатовский</t>
  </si>
  <si>
    <t>Хохломский</t>
  </si>
  <si>
    <t>п.Ковернино</t>
  </si>
  <si>
    <t xml:space="preserve">Начальник финансового управления </t>
  </si>
  <si>
    <t xml:space="preserve">            В.Н.Соколова</t>
  </si>
  <si>
    <t>Профицит (+),           дефицит (-)</t>
  </si>
  <si>
    <t>план на 2017 год</t>
  </si>
  <si>
    <t xml:space="preserve">факт на 01.04.2017г. </t>
  </si>
  <si>
    <t>за январь - март 2017 г.</t>
  </si>
  <si>
    <t>назначено по бюджету на 2017 год</t>
  </si>
  <si>
    <t>выполнено на 01.04.2017 г.</t>
  </si>
  <si>
    <r>
      <t xml:space="preserve">В С Е Г О                                    </t>
    </r>
    <r>
      <rPr>
        <b/>
        <sz val="9"/>
        <rFont val="Times New Roman"/>
        <family val="1"/>
        <charset val="204"/>
      </rPr>
      <t xml:space="preserve"> с внутренними оборотами</t>
    </r>
  </si>
  <si>
    <t>2-15-68</t>
  </si>
  <si>
    <t>Новожилова</t>
  </si>
  <si>
    <t>Лебедева         2-15-68</t>
  </si>
  <si>
    <t>Начальник финансового управления                                                                                                                                                                          В.Н.Соколова</t>
  </si>
  <si>
    <t>Консолидир. Бюджет</t>
  </si>
  <si>
    <t>Внутренние обороты</t>
  </si>
  <si>
    <t>Всего</t>
  </si>
  <si>
    <t>Муниципальный район</t>
  </si>
  <si>
    <t>ИТОГО</t>
  </si>
  <si>
    <t>р.п.Ковернино</t>
  </si>
  <si>
    <t>Большемостовский</t>
  </si>
  <si>
    <t>год</t>
  </si>
  <si>
    <t>9 мес.</t>
  </si>
  <si>
    <t>% к плану</t>
  </si>
  <si>
    <t>факт за 3 мес</t>
  </si>
  <si>
    <t xml:space="preserve">план </t>
  </si>
  <si>
    <t xml:space="preserve">Всего доходов </t>
  </si>
  <si>
    <t xml:space="preserve">Безвозмездные перечисления </t>
  </si>
  <si>
    <t>Налоговые и неналоговые доходы - итого</t>
  </si>
  <si>
    <t>Прочие доходы</t>
  </si>
  <si>
    <t>Акцизы на нефтепродукты</t>
  </si>
  <si>
    <t>Продажа земли</t>
  </si>
  <si>
    <t>Бюджет поселения</t>
  </si>
  <si>
    <t>план</t>
  </si>
  <si>
    <t>Арендная плата за земли</t>
  </si>
  <si>
    <t>Госпошлина</t>
  </si>
  <si>
    <t>Земельный налог</t>
  </si>
  <si>
    <t>Налог на имущество физических лиц</t>
  </si>
  <si>
    <t>Налоги на совокупный доход</t>
  </si>
  <si>
    <t>НДФЛ</t>
  </si>
  <si>
    <t>Бюджет          поселения             сельсовет</t>
  </si>
  <si>
    <t xml:space="preserve">   Основные показатели исполнения бюджета муниципального района и бюджетов поселений Ковернинского муниципального района за январь-март 2017 год.</t>
  </si>
  <si>
    <t>Дефицит (профицит)</t>
  </si>
  <si>
    <t>Итого</t>
  </si>
  <si>
    <t>13</t>
  </si>
  <si>
    <t>Обслуживание государственного муниципального долга</t>
  </si>
  <si>
    <t>12</t>
  </si>
  <si>
    <t>Средства массовой информации</t>
  </si>
  <si>
    <t>11</t>
  </si>
  <si>
    <t>Физическая культура и спорт</t>
  </si>
  <si>
    <t>10</t>
  </si>
  <si>
    <t>Социальная политика</t>
  </si>
  <si>
    <t>08</t>
  </si>
  <si>
    <t>Культура и кинематография</t>
  </si>
  <si>
    <t>07</t>
  </si>
  <si>
    <t>Образование</t>
  </si>
  <si>
    <t>06</t>
  </si>
  <si>
    <t>Охрана окружающей среды</t>
  </si>
  <si>
    <t>05</t>
  </si>
  <si>
    <t>Жилищно-коммунальное хозяйство</t>
  </si>
  <si>
    <t>04</t>
  </si>
  <si>
    <t>Национальная экономика</t>
  </si>
  <si>
    <t>03</t>
  </si>
  <si>
    <t>Национальная безопасность и правоохранительная деятельность</t>
  </si>
  <si>
    <t>01</t>
  </si>
  <si>
    <t>Общегосударственные вопросы</t>
  </si>
  <si>
    <t>Бюджет Ковернинского муниципального района Нижегородской области</t>
  </si>
  <si>
    <t>Бюджет городского поселения рабочий поселок Ковернино Ковернинского муниципального района Нижегородской области</t>
  </si>
  <si>
    <t>02</t>
  </si>
  <si>
    <t>Национальная оборона</t>
  </si>
  <si>
    <t>Бюджет Хохломского сельсовета Ковернинского муниципального района Нижегородской области</t>
  </si>
  <si>
    <t>Бюджет Скоробогатовского сельсовета Ковернинского муниципального района Нижегородской области</t>
  </si>
  <si>
    <t>Бюджет Горевского сельсовета Ковернинского муниципального района Нижегородской области</t>
  </si>
  <si>
    <t>Бюджет Гавриловского сельсовета Ковернинского муниципального района Нижегородской области</t>
  </si>
  <si>
    <t>Бюджет Большемостовского сельсовета Ковернинского муниципального района Нижегородской области</t>
  </si>
  <si>
    <t>% исполнения  к плану</t>
  </si>
  <si>
    <t>Исполнено на 01.04.2017</t>
  </si>
  <si>
    <t>План на 2017 год</t>
  </si>
  <si>
    <t>Раздел</t>
  </si>
  <si>
    <t>Бюджет</t>
  </si>
  <si>
    <t>тыс.руб.</t>
  </si>
  <si>
    <t>Исполнение консолидированного бюджета за  1 квартал  2017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</si>
</sst>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#,##0.0_р_."/>
    <numFmt numFmtId="166" formatCode="0.0%"/>
    <numFmt numFmtId="167" formatCode="0.0"/>
  </numFmts>
  <fonts count="16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"/>
    </font>
    <font>
      <sz val="9"/>
      <name val="Times New Roman"/>
      <family val="1"/>
      <charset val="204"/>
    </font>
    <font>
      <sz val="9.5"/>
      <name val="Times New Roman"/>
      <family val="1"/>
      <charset val="204"/>
    </font>
    <font>
      <b/>
      <sz val="10"/>
      <name val="Arial"/>
      <family val="2"/>
      <charset val="204"/>
    </font>
    <font>
      <sz val="11.5"/>
      <name val="Arial"/>
      <family val="2"/>
      <charset val="204"/>
    </font>
    <font>
      <b/>
      <sz val="11.5"/>
      <name val="Times New Roman"/>
      <family val="1"/>
      <charset val="204"/>
    </font>
    <font>
      <sz val="10"/>
      <name val="Arial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3" fillId="0" borderId="0"/>
  </cellStyleXfs>
  <cellXfs count="13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165" fontId="1" fillId="0" borderId="6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  <xf numFmtId="0" fontId="2" fillId="0" borderId="12" xfId="0" applyFont="1" applyBorder="1" applyAlignment="1">
      <alignment wrapText="1"/>
    </xf>
    <xf numFmtId="0" fontId="2" fillId="0" borderId="15" xfId="0" applyFont="1" applyBorder="1" applyAlignment="1">
      <alignment wrapText="1"/>
    </xf>
    <xf numFmtId="165" fontId="2" fillId="0" borderId="20" xfId="0" applyNumberFormat="1" applyFont="1" applyBorder="1" applyAlignment="1">
      <alignment horizontal="center"/>
    </xf>
    <xf numFmtId="164" fontId="1" fillId="0" borderId="21" xfId="0" applyNumberFormat="1" applyFont="1" applyBorder="1" applyAlignment="1">
      <alignment horizontal="center"/>
    </xf>
    <xf numFmtId="165" fontId="1" fillId="0" borderId="20" xfId="0" applyNumberFormat="1" applyFont="1" applyBorder="1" applyAlignment="1">
      <alignment horizontal="center"/>
    </xf>
    <xf numFmtId="165" fontId="1" fillId="0" borderId="22" xfId="0" applyNumberFormat="1" applyFont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1" fillId="0" borderId="24" xfId="0" applyNumberFormat="1" applyFont="1" applyBorder="1" applyAlignment="1">
      <alignment horizontal="center"/>
    </xf>
    <xf numFmtId="164" fontId="2" fillId="0" borderId="25" xfId="0" applyNumberFormat="1" applyFont="1" applyBorder="1" applyAlignment="1">
      <alignment horizontal="center"/>
    </xf>
    <xf numFmtId="165" fontId="2" fillId="0" borderId="26" xfId="0" applyNumberFormat="1" applyFont="1" applyBorder="1" applyAlignment="1">
      <alignment horizontal="center"/>
    </xf>
    <xf numFmtId="164" fontId="2" fillId="0" borderId="26" xfId="0" applyNumberFormat="1" applyFont="1" applyBorder="1" applyAlignment="1">
      <alignment horizontal="center"/>
    </xf>
    <xf numFmtId="0" fontId="3" fillId="0" borderId="6" xfId="0" applyFont="1" applyBorder="1" applyAlignment="1">
      <alignment wrapText="1"/>
    </xf>
    <xf numFmtId="0" fontId="4" fillId="0" borderId="6" xfId="0" applyFont="1" applyBorder="1"/>
    <xf numFmtId="0" fontId="4" fillId="0" borderId="9" xfId="0" applyFont="1" applyBorder="1"/>
    <xf numFmtId="165" fontId="2" fillId="0" borderId="18" xfId="0" applyNumberFormat="1" applyFont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  <xf numFmtId="166" fontId="2" fillId="0" borderId="7" xfId="0" applyNumberFormat="1" applyFont="1" applyBorder="1" applyAlignment="1">
      <alignment horizontal="center"/>
    </xf>
    <xf numFmtId="0" fontId="3" fillId="0" borderId="7" xfId="0" applyFont="1" applyBorder="1"/>
    <xf numFmtId="164" fontId="2" fillId="0" borderId="7" xfId="0" applyNumberFormat="1" applyFont="1" applyBorder="1" applyAlignment="1">
      <alignment horizontal="center"/>
    </xf>
    <xf numFmtId="164" fontId="2" fillId="0" borderId="19" xfId="0" applyNumberFormat="1" applyFont="1" applyBorder="1" applyAlignment="1">
      <alignment horizontal="center"/>
    </xf>
    <xf numFmtId="166" fontId="2" fillId="0" borderId="6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166" fontId="2" fillId="0" borderId="26" xfId="0" applyNumberFormat="1" applyFont="1" applyBorder="1" applyAlignment="1">
      <alignment horizontal="center"/>
    </xf>
    <xf numFmtId="164" fontId="2" fillId="0" borderId="28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0" xfId="0" applyFont="1" applyAlignment="1"/>
    <xf numFmtId="166" fontId="2" fillId="0" borderId="17" xfId="0" applyNumberFormat="1" applyFont="1" applyBorder="1" applyAlignment="1">
      <alignment horizontal="center"/>
    </xf>
    <xf numFmtId="166" fontId="2" fillId="0" borderId="8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6" fontId="1" fillId="0" borderId="8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6" fontId="1" fillId="0" borderId="23" xfId="0" applyNumberFormat="1" applyFont="1" applyBorder="1" applyAlignment="1">
      <alignment horizontal="center"/>
    </xf>
    <xf numFmtId="166" fontId="2" fillId="0" borderId="27" xfId="0" applyNumberFormat="1" applyFont="1" applyBorder="1" applyAlignment="1">
      <alignment horizontal="center"/>
    </xf>
    <xf numFmtId="0" fontId="2" fillId="0" borderId="26" xfId="0" applyFont="1" applyBorder="1" applyAlignment="1">
      <alignment wrapText="1"/>
    </xf>
    <xf numFmtId="0" fontId="1" fillId="0" borderId="0" xfId="1" applyFont="1"/>
    <xf numFmtId="0" fontId="1" fillId="0" borderId="0" xfId="1" applyFont="1" applyAlignment="1">
      <alignment wrapText="1"/>
    </xf>
    <xf numFmtId="0" fontId="1" fillId="0" borderId="0" xfId="1" applyFont="1" applyBorder="1" applyAlignment="1">
      <alignment horizontal="left" wrapText="1"/>
    </xf>
    <xf numFmtId="0" fontId="1" fillId="0" borderId="0" xfId="1" applyFont="1" applyAlignment="1">
      <alignment horizontal="left"/>
    </xf>
    <xf numFmtId="0" fontId="1" fillId="0" borderId="0" xfId="1" applyFont="1" applyAlignment="1">
      <alignment horizontal="left" wrapText="1"/>
    </xf>
    <xf numFmtId="164" fontId="1" fillId="0" borderId="6" xfId="1" applyNumberFormat="1" applyFont="1" applyBorder="1" applyAlignment="1">
      <alignment horizontal="right" vertical="center"/>
    </xf>
    <xf numFmtId="164" fontId="2" fillId="0" borderId="6" xfId="1" applyNumberFormat="1" applyFont="1" applyBorder="1" applyAlignment="1">
      <alignment horizontal="right" vertical="center"/>
    </xf>
    <xf numFmtId="0" fontId="1" fillId="0" borderId="6" xfId="1" applyFont="1" applyBorder="1" applyAlignment="1">
      <alignment horizontal="left"/>
    </xf>
    <xf numFmtId="0" fontId="2" fillId="0" borderId="6" xfId="1" applyFont="1" applyBorder="1" applyAlignment="1">
      <alignment horizontal="left" wrapText="1"/>
    </xf>
    <xf numFmtId="164" fontId="1" fillId="0" borderId="0" xfId="1" applyNumberFormat="1" applyFont="1" applyAlignment="1">
      <alignment horizontal="right" vertical="center"/>
    </xf>
    <xf numFmtId="0" fontId="1" fillId="0" borderId="6" xfId="1" applyFont="1" applyBorder="1"/>
    <xf numFmtId="0" fontId="8" fillId="0" borderId="6" xfId="1" applyFont="1" applyBorder="1" applyAlignment="1">
      <alignment horizontal="left" wrapText="1"/>
    </xf>
    <xf numFmtId="0" fontId="1" fillId="0" borderId="6" xfId="1" applyFont="1" applyBorder="1" applyAlignment="1">
      <alignment horizontal="left" wrapText="1"/>
    </xf>
    <xf numFmtId="0" fontId="2" fillId="0" borderId="6" xfId="1" applyFont="1" applyBorder="1" applyAlignment="1">
      <alignment horizontal="left"/>
    </xf>
    <xf numFmtId="0" fontId="2" fillId="0" borderId="6" xfId="1" applyFont="1" applyBorder="1" applyAlignment="1">
      <alignment horizontal="left" vertical="center" wrapText="1"/>
    </xf>
    <xf numFmtId="0" fontId="1" fillId="0" borderId="30" xfId="1" applyFont="1" applyBorder="1" applyAlignment="1">
      <alignment horizontal="left"/>
    </xf>
    <xf numFmtId="0" fontId="1" fillId="0" borderId="8" xfId="1" applyFont="1" applyBorder="1" applyAlignment="1">
      <alignment horizontal="left" wrapText="1"/>
    </xf>
    <xf numFmtId="0" fontId="9" fillId="0" borderId="6" xfId="1" applyFont="1" applyBorder="1" applyAlignment="1">
      <alignment horizontal="left" wrapText="1"/>
    </xf>
    <xf numFmtId="0" fontId="1" fillId="0" borderId="6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6" xfId="1" applyFont="1" applyBorder="1" applyAlignment="1">
      <alignment horizontal="center" vertical="justify"/>
    </xf>
    <xf numFmtId="0" fontId="1" fillId="0" borderId="6" xfId="1" applyFont="1" applyBorder="1" applyAlignment="1">
      <alignment horizontal="center" vertical="justify" wrapText="1"/>
    </xf>
    <xf numFmtId="0" fontId="1" fillId="0" borderId="8" xfId="1" applyFont="1" applyBorder="1" applyAlignment="1">
      <alignment horizontal="center" vertical="center" wrapText="1"/>
    </xf>
    <xf numFmtId="0" fontId="1" fillId="0" borderId="30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164" fontId="2" fillId="0" borderId="32" xfId="1" applyNumberFormat="1" applyFont="1" applyBorder="1" applyAlignment="1">
      <alignment horizontal="right" vertical="center"/>
    </xf>
    <xf numFmtId="164" fontId="2" fillId="0" borderId="9" xfId="1" applyNumberFormat="1" applyFont="1" applyBorder="1" applyAlignment="1">
      <alignment horizontal="right" vertical="center"/>
    </xf>
    <xf numFmtId="164" fontId="2" fillId="0" borderId="0" xfId="1" applyNumberFormat="1" applyFont="1" applyAlignment="1">
      <alignment horizontal="right" vertical="center"/>
    </xf>
    <xf numFmtId="164" fontId="2" fillId="0" borderId="33" xfId="1" applyNumberFormat="1" applyFont="1" applyBorder="1" applyAlignment="1">
      <alignment horizontal="right" vertical="center"/>
    </xf>
    <xf numFmtId="0" fontId="2" fillId="0" borderId="33" xfId="1" applyFont="1" applyBorder="1" applyAlignment="1">
      <alignment horizontal="left"/>
    </xf>
    <xf numFmtId="0" fontId="2" fillId="0" borderId="23" xfId="1" applyFont="1" applyBorder="1" applyAlignment="1">
      <alignment horizontal="left" vertical="center" wrapText="1"/>
    </xf>
    <xf numFmtId="164" fontId="1" fillId="0" borderId="30" xfId="1" applyNumberFormat="1" applyFont="1" applyBorder="1" applyAlignment="1">
      <alignment horizontal="right" vertical="center"/>
    </xf>
    <xf numFmtId="0" fontId="1" fillId="0" borderId="31" xfId="1" applyFont="1" applyBorder="1" applyAlignment="1">
      <alignment horizontal="left" wrapText="1"/>
    </xf>
    <xf numFmtId="0" fontId="9" fillId="0" borderId="8" xfId="1" applyFont="1" applyBorder="1" applyAlignment="1">
      <alignment horizontal="left" wrapText="1"/>
    </xf>
    <xf numFmtId="0" fontId="14" fillId="0" borderId="0" xfId="2" applyFont="1"/>
    <xf numFmtId="0" fontId="14" fillId="0" borderId="0" xfId="2" applyFont="1" applyAlignment="1">
      <alignment horizontal="right" vertical="center"/>
    </xf>
    <xf numFmtId="0" fontId="14" fillId="0" borderId="0" xfId="2" applyFont="1" applyAlignment="1">
      <alignment horizontal="center"/>
    </xf>
    <xf numFmtId="164" fontId="14" fillId="0" borderId="0" xfId="2" applyNumberFormat="1" applyFont="1" applyAlignment="1">
      <alignment horizontal="right" vertical="center"/>
    </xf>
    <xf numFmtId="164" fontId="15" fillId="0" borderId="6" xfId="2" applyNumberFormat="1" applyFont="1" applyBorder="1" applyAlignment="1">
      <alignment horizontal="right" vertical="center"/>
    </xf>
    <xf numFmtId="164" fontId="15" fillId="0" borderId="6" xfId="2" applyNumberFormat="1" applyFont="1" applyFill="1" applyBorder="1"/>
    <xf numFmtId="0" fontId="14" fillId="0" borderId="6" xfId="2" applyFont="1" applyBorder="1" applyAlignment="1">
      <alignment horizontal="center"/>
    </xf>
    <xf numFmtId="49" fontId="15" fillId="0" borderId="6" xfId="2" applyNumberFormat="1" applyFont="1" applyBorder="1" applyAlignment="1">
      <alignment horizontal="left" vertical="center" wrapText="1"/>
    </xf>
    <xf numFmtId="164" fontId="14" fillId="0" borderId="0" xfId="2" applyNumberFormat="1" applyFont="1"/>
    <xf numFmtId="167" fontId="15" fillId="0" borderId="6" xfId="2" applyNumberFormat="1" applyFont="1" applyBorder="1" applyAlignment="1">
      <alignment horizontal="right" vertical="center"/>
    </xf>
    <xf numFmtId="164" fontId="15" fillId="0" borderId="6" xfId="2" applyNumberFormat="1" applyFont="1" applyBorder="1" applyAlignment="1" applyProtection="1">
      <alignment horizontal="right"/>
    </xf>
    <xf numFmtId="49" fontId="15" fillId="0" borderId="6" xfId="2" applyNumberFormat="1" applyFont="1" applyBorder="1" applyAlignment="1">
      <alignment horizontal="center"/>
    </xf>
    <xf numFmtId="49" fontId="15" fillId="0" borderId="6" xfId="2" applyNumberFormat="1" applyFont="1" applyBorder="1" applyAlignment="1">
      <alignment horizontal="left"/>
    </xf>
    <xf numFmtId="167" fontId="14" fillId="0" borderId="6" xfId="2" applyNumberFormat="1" applyFont="1" applyBorder="1" applyAlignment="1">
      <alignment horizontal="right" vertical="center"/>
    </xf>
    <xf numFmtId="164" fontId="14" fillId="0" borderId="34" xfId="2" applyNumberFormat="1" applyFont="1" applyBorder="1" applyAlignment="1" applyProtection="1">
      <alignment horizontal="right" vertical="center" wrapText="1"/>
    </xf>
    <xf numFmtId="49" fontId="14" fillId="0" borderId="34" xfId="2" applyNumberFormat="1" applyFont="1" applyBorder="1" applyAlignment="1" applyProtection="1">
      <alignment horizontal="center" vertical="center" wrapText="1"/>
    </xf>
    <xf numFmtId="49" fontId="14" fillId="0" borderId="6" xfId="2" applyNumberFormat="1" applyFont="1" applyBorder="1" applyAlignment="1">
      <alignment horizontal="left" vertical="center" wrapText="1"/>
    </xf>
    <xf numFmtId="49" fontId="14" fillId="0" borderId="6" xfId="2" applyNumberFormat="1" applyFont="1" applyFill="1" applyBorder="1" applyAlignment="1">
      <alignment horizontal="left" vertical="center" wrapText="1"/>
    </xf>
    <xf numFmtId="164" fontId="15" fillId="0" borderId="35" xfId="2" applyNumberFormat="1" applyFont="1" applyBorder="1" applyAlignment="1" applyProtection="1">
      <alignment horizontal="right" vertical="center" wrapText="1"/>
    </xf>
    <xf numFmtId="49" fontId="15" fillId="0" borderId="35" xfId="2" applyNumberFormat="1" applyFont="1" applyBorder="1" applyAlignment="1" applyProtection="1">
      <alignment horizontal="center" vertical="center" wrapText="1"/>
    </xf>
    <xf numFmtId="0" fontId="15" fillId="0" borderId="6" xfId="2" applyFont="1" applyBorder="1" applyAlignment="1">
      <alignment horizontal="center" vertical="center" wrapText="1"/>
    </xf>
    <xf numFmtId="49" fontId="15" fillId="0" borderId="6" xfId="2" applyNumberFormat="1" applyFont="1" applyBorder="1" applyAlignment="1">
      <alignment horizontal="center" vertical="center" wrapText="1"/>
    </xf>
    <xf numFmtId="0" fontId="14" fillId="0" borderId="0" xfId="2" applyFont="1" applyAlignment="1">
      <alignment wrapText="1"/>
    </xf>
    <xf numFmtId="0" fontId="14" fillId="0" borderId="0" xfId="2" applyFont="1" applyAlignment="1">
      <alignment horizontal="right" vertical="center" wrapText="1"/>
    </xf>
    <xf numFmtId="0" fontId="14" fillId="0" borderId="0" xfId="2" applyFont="1" applyAlignment="1">
      <alignment horizontal="center" wrapText="1"/>
    </xf>
    <xf numFmtId="0" fontId="15" fillId="0" borderId="0" xfId="2" applyFont="1" applyAlignment="1">
      <alignment horizontal="center" vertical="top" wrapText="1"/>
    </xf>
    <xf numFmtId="0" fontId="2" fillId="0" borderId="8" xfId="1" applyFont="1" applyBorder="1" applyAlignment="1">
      <alignment horizontal="center" vertical="center" wrapText="1"/>
    </xf>
    <xf numFmtId="0" fontId="10" fillId="0" borderId="31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1" fillId="0" borderId="0" xfId="1" applyFont="1" applyAlignment="1">
      <alignment wrapText="1"/>
    </xf>
    <xf numFmtId="0" fontId="7" fillId="0" borderId="0" xfId="1" applyAlignment="1"/>
    <xf numFmtId="0" fontId="1" fillId="0" borderId="29" xfId="1" applyFont="1" applyBorder="1" applyAlignment="1">
      <alignment horizontal="left"/>
    </xf>
    <xf numFmtId="0" fontId="7" fillId="0" borderId="29" xfId="1" applyBorder="1" applyAlignment="1"/>
    <xf numFmtId="0" fontId="1" fillId="0" borderId="9" xfId="1" applyFont="1" applyBorder="1" applyAlignment="1">
      <alignment horizontal="center" vertical="justify" wrapText="1"/>
    </xf>
    <xf numFmtId="0" fontId="1" fillId="0" borderId="7" xfId="1" applyFont="1" applyBorder="1" applyAlignment="1">
      <alignment horizontal="center" vertical="justify" wrapText="1"/>
    </xf>
    <xf numFmtId="0" fontId="2" fillId="0" borderId="31" xfId="1" applyFont="1" applyBorder="1" applyAlignment="1">
      <alignment horizontal="center" vertical="center" wrapText="1"/>
    </xf>
    <xf numFmtId="0" fontId="2" fillId="0" borderId="30" xfId="1" applyFont="1" applyBorder="1" applyAlignment="1">
      <alignment horizontal="center" vertical="center" wrapText="1"/>
    </xf>
    <xf numFmtId="0" fontId="12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1" fillId="0" borderId="0" xfId="1" applyFont="1" applyAlignment="1">
      <alignment wrapText="1"/>
    </xf>
    <xf numFmtId="0" fontId="0" fillId="0" borderId="0" xfId="0" applyAlignment="1"/>
    <xf numFmtId="0" fontId="0" fillId="0" borderId="0" xfId="0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0" fontId="1" fillId="0" borderId="4" xfId="0" applyFont="1" applyBorder="1" applyAlignment="1"/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2:H75"/>
  <sheetViews>
    <sheetView showGridLines="0" zoomScaleNormal="100" workbookViewId="0">
      <selection activeCell="A3" sqref="A3:F3"/>
    </sheetView>
  </sheetViews>
  <sheetFormatPr defaultRowHeight="11.25" outlineLevelRow="1" x14ac:dyDescent="0.2"/>
  <cols>
    <col min="1" max="1" width="48.7109375" style="78" customWidth="1"/>
    <col min="2" max="2" width="7.5703125" style="80" customWidth="1"/>
    <col min="3" max="3" width="10.85546875" style="79" customWidth="1"/>
    <col min="4" max="4" width="11" style="79" customWidth="1"/>
    <col min="5" max="5" width="8.7109375" style="79" customWidth="1"/>
    <col min="6" max="6" width="13.140625" style="78" bestFit="1" customWidth="1"/>
    <col min="7" max="16384" width="9.140625" style="78"/>
  </cols>
  <sheetData>
    <row r="2" spans="1:7" ht="6.75" customHeight="1" x14ac:dyDescent="0.2"/>
    <row r="3" spans="1:7" x14ac:dyDescent="0.2">
      <c r="A3" s="103" t="s">
        <v>95</v>
      </c>
      <c r="B3" s="103"/>
      <c r="C3" s="103"/>
      <c r="D3" s="103"/>
      <c r="E3" s="103"/>
      <c r="F3" s="103"/>
    </row>
    <row r="4" spans="1:7" ht="15" customHeight="1" x14ac:dyDescent="0.2">
      <c r="A4" s="100"/>
      <c r="B4" s="102"/>
      <c r="C4" s="101"/>
      <c r="D4" s="101"/>
      <c r="E4" s="101" t="s">
        <v>94</v>
      </c>
      <c r="F4" s="100"/>
      <c r="G4" s="100"/>
    </row>
    <row r="5" spans="1:7" ht="31.5" x14ac:dyDescent="0.2">
      <c r="A5" s="99" t="s">
        <v>93</v>
      </c>
      <c r="B5" s="99" t="s">
        <v>92</v>
      </c>
      <c r="C5" s="99" t="s">
        <v>91</v>
      </c>
      <c r="D5" s="99" t="s">
        <v>90</v>
      </c>
      <c r="E5" s="98" t="s">
        <v>89</v>
      </c>
    </row>
    <row r="6" spans="1:7" ht="21" x14ac:dyDescent="0.2">
      <c r="A6" s="85" t="s">
        <v>88</v>
      </c>
      <c r="B6" s="97"/>
      <c r="C6" s="96">
        <v>10559.6</v>
      </c>
      <c r="D6" s="96">
        <v>2244.8000000000002</v>
      </c>
      <c r="E6" s="87">
        <f t="shared" ref="E6:E37" si="0">D6/C6*100</f>
        <v>21.258380999280277</v>
      </c>
    </row>
    <row r="7" spans="1:7" outlineLevel="1" x14ac:dyDescent="0.2">
      <c r="A7" s="94" t="s">
        <v>79</v>
      </c>
      <c r="B7" s="93" t="s">
        <v>78</v>
      </c>
      <c r="C7" s="92">
        <v>3197.2</v>
      </c>
      <c r="D7" s="92">
        <v>603.6</v>
      </c>
      <c r="E7" s="91">
        <f t="shared" si="0"/>
        <v>18.879019141749033</v>
      </c>
    </row>
    <row r="8" spans="1:7" outlineLevel="1" x14ac:dyDescent="0.2">
      <c r="A8" s="94" t="s">
        <v>83</v>
      </c>
      <c r="B8" s="93" t="s">
        <v>82</v>
      </c>
      <c r="C8" s="92">
        <v>190.8</v>
      </c>
      <c r="D8" s="92">
        <v>34.299999999999997</v>
      </c>
      <c r="E8" s="91">
        <f t="shared" si="0"/>
        <v>17.976939203354295</v>
      </c>
    </row>
    <row r="9" spans="1:7" outlineLevel="1" x14ac:dyDescent="0.2">
      <c r="A9" s="94" t="s">
        <v>77</v>
      </c>
      <c r="B9" s="93" t="s">
        <v>76</v>
      </c>
      <c r="C9" s="92">
        <v>2900.7</v>
      </c>
      <c r="D9" s="92">
        <v>522</v>
      </c>
      <c r="E9" s="91">
        <f t="shared" si="0"/>
        <v>17.995656220912196</v>
      </c>
    </row>
    <row r="10" spans="1:7" outlineLevel="1" x14ac:dyDescent="0.2">
      <c r="A10" s="94" t="s">
        <v>75</v>
      </c>
      <c r="B10" s="93" t="s">
        <v>74</v>
      </c>
      <c r="C10" s="92">
        <v>2377</v>
      </c>
      <c r="D10" s="92">
        <v>370.3</v>
      </c>
      <c r="E10" s="91">
        <f t="shared" si="0"/>
        <v>15.578460244005049</v>
      </c>
    </row>
    <row r="11" spans="1:7" outlineLevel="1" x14ac:dyDescent="0.2">
      <c r="A11" s="94" t="s">
        <v>73</v>
      </c>
      <c r="B11" s="93" t="s">
        <v>72</v>
      </c>
      <c r="C11" s="92">
        <v>1840.9</v>
      </c>
      <c r="D11" s="92">
        <v>712.8</v>
      </c>
      <c r="E11" s="91">
        <f t="shared" si="0"/>
        <v>38.720191210820794</v>
      </c>
    </row>
    <row r="12" spans="1:7" outlineLevel="1" x14ac:dyDescent="0.2">
      <c r="A12" s="94" t="s">
        <v>67</v>
      </c>
      <c r="B12" s="93" t="s">
        <v>66</v>
      </c>
      <c r="C12" s="92">
        <v>25</v>
      </c>
      <c r="D12" s="92">
        <v>0</v>
      </c>
      <c r="E12" s="91">
        <f t="shared" si="0"/>
        <v>0</v>
      </c>
    </row>
    <row r="13" spans="1:7" outlineLevel="1" x14ac:dyDescent="0.2">
      <c r="A13" s="94" t="s">
        <v>65</v>
      </c>
      <c r="B13" s="93" t="s">
        <v>64</v>
      </c>
      <c r="C13" s="92">
        <v>24</v>
      </c>
      <c r="D13" s="92">
        <v>0</v>
      </c>
      <c r="E13" s="91">
        <f t="shared" si="0"/>
        <v>0</v>
      </c>
    </row>
    <row r="14" spans="1:7" outlineLevel="1" x14ac:dyDescent="0.2">
      <c r="A14" s="94" t="s">
        <v>63</v>
      </c>
      <c r="B14" s="93" t="s">
        <v>62</v>
      </c>
      <c r="C14" s="92">
        <v>4</v>
      </c>
      <c r="D14" s="92">
        <v>1.8</v>
      </c>
      <c r="E14" s="91">
        <f t="shared" si="0"/>
        <v>45</v>
      </c>
    </row>
    <row r="15" spans="1:7" ht="21" x14ac:dyDescent="0.2">
      <c r="A15" s="85" t="s">
        <v>87</v>
      </c>
      <c r="B15" s="97"/>
      <c r="C15" s="96">
        <v>9029.5</v>
      </c>
      <c r="D15" s="96">
        <v>1825.4</v>
      </c>
      <c r="E15" s="87">
        <f t="shared" si="0"/>
        <v>20.215958801705522</v>
      </c>
    </row>
    <row r="16" spans="1:7" outlineLevel="1" x14ac:dyDescent="0.2">
      <c r="A16" s="94" t="s">
        <v>79</v>
      </c>
      <c r="B16" s="93" t="s">
        <v>78</v>
      </c>
      <c r="C16" s="92">
        <v>1840.7</v>
      </c>
      <c r="D16" s="92">
        <v>508</v>
      </c>
      <c r="E16" s="91">
        <f t="shared" si="0"/>
        <v>27.598196338349538</v>
      </c>
    </row>
    <row r="17" spans="1:5" outlineLevel="1" x14ac:dyDescent="0.2">
      <c r="A17" s="94" t="s">
        <v>83</v>
      </c>
      <c r="B17" s="93" t="s">
        <v>82</v>
      </c>
      <c r="C17" s="92">
        <v>190.8</v>
      </c>
      <c r="D17" s="92">
        <v>44.5</v>
      </c>
      <c r="E17" s="91">
        <f t="shared" si="0"/>
        <v>23.322851153039831</v>
      </c>
    </row>
    <row r="18" spans="1:5" outlineLevel="1" x14ac:dyDescent="0.2">
      <c r="A18" s="94" t="s">
        <v>77</v>
      </c>
      <c r="B18" s="93" t="s">
        <v>76</v>
      </c>
      <c r="C18" s="92">
        <v>841.7</v>
      </c>
      <c r="D18" s="92">
        <v>194.1</v>
      </c>
      <c r="E18" s="91">
        <f t="shared" si="0"/>
        <v>23.060472852560292</v>
      </c>
    </row>
    <row r="19" spans="1:5" outlineLevel="1" x14ac:dyDescent="0.2">
      <c r="A19" s="94" t="s">
        <v>75</v>
      </c>
      <c r="B19" s="93" t="s">
        <v>74</v>
      </c>
      <c r="C19" s="92">
        <v>3476.7</v>
      </c>
      <c r="D19" s="92">
        <v>276.7</v>
      </c>
      <c r="E19" s="91">
        <f t="shared" si="0"/>
        <v>7.9586964650386864</v>
      </c>
    </row>
    <row r="20" spans="1:5" outlineLevel="1" x14ac:dyDescent="0.2">
      <c r="A20" s="94" t="s">
        <v>73</v>
      </c>
      <c r="B20" s="93" t="s">
        <v>72</v>
      </c>
      <c r="C20" s="92">
        <v>1062</v>
      </c>
      <c r="D20" s="92">
        <v>315.10000000000002</v>
      </c>
      <c r="E20" s="91">
        <f t="shared" si="0"/>
        <v>29.670433145009419</v>
      </c>
    </row>
    <row r="21" spans="1:5" outlineLevel="1" x14ac:dyDescent="0.2">
      <c r="A21" s="94" t="s">
        <v>67</v>
      </c>
      <c r="B21" s="93" t="s">
        <v>66</v>
      </c>
      <c r="C21" s="92">
        <v>10</v>
      </c>
      <c r="D21" s="92">
        <v>0</v>
      </c>
      <c r="E21" s="91">
        <f t="shared" si="0"/>
        <v>0</v>
      </c>
    </row>
    <row r="22" spans="1:5" outlineLevel="1" x14ac:dyDescent="0.2">
      <c r="A22" s="94" t="s">
        <v>65</v>
      </c>
      <c r="B22" s="93" t="s">
        <v>64</v>
      </c>
      <c r="C22" s="92">
        <v>6</v>
      </c>
      <c r="D22" s="92">
        <v>0</v>
      </c>
      <c r="E22" s="91">
        <f t="shared" si="0"/>
        <v>0</v>
      </c>
    </row>
    <row r="23" spans="1:5" outlineLevel="1" x14ac:dyDescent="0.2">
      <c r="A23" s="94" t="s">
        <v>63</v>
      </c>
      <c r="B23" s="93" t="s">
        <v>62</v>
      </c>
      <c r="C23" s="92">
        <v>1601.6</v>
      </c>
      <c r="D23" s="92">
        <v>487</v>
      </c>
      <c r="E23" s="91">
        <f t="shared" si="0"/>
        <v>30.40709290709291</v>
      </c>
    </row>
    <row r="24" spans="1:5" ht="21" x14ac:dyDescent="0.2">
      <c r="A24" s="85" t="s">
        <v>86</v>
      </c>
      <c r="B24" s="97"/>
      <c r="C24" s="96">
        <v>10990.5</v>
      </c>
      <c r="D24" s="96">
        <v>1796.1</v>
      </c>
      <c r="E24" s="87">
        <f t="shared" si="0"/>
        <v>16.342295618943634</v>
      </c>
    </row>
    <row r="25" spans="1:5" outlineLevel="1" x14ac:dyDescent="0.2">
      <c r="A25" s="94" t="s">
        <v>79</v>
      </c>
      <c r="B25" s="93" t="s">
        <v>78</v>
      </c>
      <c r="C25" s="92">
        <v>3108.5</v>
      </c>
      <c r="D25" s="92">
        <v>608.9</v>
      </c>
      <c r="E25" s="91">
        <f t="shared" si="0"/>
        <v>19.588225832395047</v>
      </c>
    </row>
    <row r="26" spans="1:5" outlineLevel="1" x14ac:dyDescent="0.2">
      <c r="A26" s="94" t="s">
        <v>83</v>
      </c>
      <c r="B26" s="93" t="s">
        <v>82</v>
      </c>
      <c r="C26" s="92">
        <v>190.7</v>
      </c>
      <c r="D26" s="92">
        <v>31.1</v>
      </c>
      <c r="E26" s="91">
        <f t="shared" si="0"/>
        <v>16.308337703198745</v>
      </c>
    </row>
    <row r="27" spans="1:5" outlineLevel="1" x14ac:dyDescent="0.2">
      <c r="A27" s="94" t="s">
        <v>77</v>
      </c>
      <c r="B27" s="93" t="s">
        <v>76</v>
      </c>
      <c r="C27" s="92">
        <v>2713.3</v>
      </c>
      <c r="D27" s="92">
        <v>549</v>
      </c>
      <c r="E27" s="91">
        <f t="shared" si="0"/>
        <v>20.233663804223635</v>
      </c>
    </row>
    <row r="28" spans="1:5" outlineLevel="1" x14ac:dyDescent="0.2">
      <c r="A28" s="94" t="s">
        <v>75</v>
      </c>
      <c r="B28" s="93" t="s">
        <v>74</v>
      </c>
      <c r="C28" s="92">
        <v>3688.2</v>
      </c>
      <c r="D28" s="92">
        <v>294</v>
      </c>
      <c r="E28" s="91">
        <f t="shared" si="0"/>
        <v>7.9713681470636084</v>
      </c>
    </row>
    <row r="29" spans="1:5" outlineLevel="1" x14ac:dyDescent="0.2">
      <c r="A29" s="94" t="s">
        <v>73</v>
      </c>
      <c r="B29" s="93" t="s">
        <v>72</v>
      </c>
      <c r="C29" s="92">
        <v>1248.9000000000001</v>
      </c>
      <c r="D29" s="92">
        <v>313.10000000000002</v>
      </c>
      <c r="E29" s="91">
        <f t="shared" si="0"/>
        <v>25.070061654255742</v>
      </c>
    </row>
    <row r="30" spans="1:5" outlineLevel="1" x14ac:dyDescent="0.2">
      <c r="A30" s="94" t="s">
        <v>67</v>
      </c>
      <c r="B30" s="93" t="s">
        <v>66</v>
      </c>
      <c r="C30" s="92">
        <v>20</v>
      </c>
      <c r="D30" s="92">
        <v>0</v>
      </c>
      <c r="E30" s="91">
        <f t="shared" si="0"/>
        <v>0</v>
      </c>
    </row>
    <row r="31" spans="1:5" outlineLevel="1" x14ac:dyDescent="0.2">
      <c r="A31" s="94" t="s">
        <v>65</v>
      </c>
      <c r="B31" s="93" t="s">
        <v>64</v>
      </c>
      <c r="C31" s="92">
        <v>18</v>
      </c>
      <c r="D31" s="92">
        <v>0</v>
      </c>
      <c r="E31" s="91">
        <f t="shared" si="0"/>
        <v>0</v>
      </c>
    </row>
    <row r="32" spans="1:5" outlineLevel="1" x14ac:dyDescent="0.2">
      <c r="A32" s="94" t="s">
        <v>63</v>
      </c>
      <c r="B32" s="93" t="s">
        <v>62</v>
      </c>
      <c r="C32" s="92">
        <v>3</v>
      </c>
      <c r="D32" s="92">
        <v>0</v>
      </c>
      <c r="E32" s="91">
        <f t="shared" si="0"/>
        <v>0</v>
      </c>
    </row>
    <row r="33" spans="1:5" ht="21" x14ac:dyDescent="0.2">
      <c r="A33" s="85" t="s">
        <v>85</v>
      </c>
      <c r="B33" s="97"/>
      <c r="C33" s="96">
        <v>10514.9</v>
      </c>
      <c r="D33" s="96">
        <v>1556.3</v>
      </c>
      <c r="E33" s="87">
        <f t="shared" si="0"/>
        <v>14.800901577761083</v>
      </c>
    </row>
    <row r="34" spans="1:5" outlineLevel="1" x14ac:dyDescent="0.2">
      <c r="A34" s="94" t="s">
        <v>79</v>
      </c>
      <c r="B34" s="93" t="s">
        <v>78</v>
      </c>
      <c r="C34" s="92">
        <v>2095.1999999999998</v>
      </c>
      <c r="D34" s="92">
        <v>519.20000000000005</v>
      </c>
      <c r="E34" s="91">
        <f t="shared" si="0"/>
        <v>24.780450553646435</v>
      </c>
    </row>
    <row r="35" spans="1:5" outlineLevel="1" x14ac:dyDescent="0.2">
      <c r="A35" s="94" t="s">
        <v>83</v>
      </c>
      <c r="B35" s="93" t="s">
        <v>82</v>
      </c>
      <c r="C35" s="92">
        <v>190.7</v>
      </c>
      <c r="D35" s="92">
        <v>38.1</v>
      </c>
      <c r="E35" s="91">
        <f t="shared" si="0"/>
        <v>19.979024646040905</v>
      </c>
    </row>
    <row r="36" spans="1:5" outlineLevel="1" x14ac:dyDescent="0.2">
      <c r="A36" s="94" t="s">
        <v>77</v>
      </c>
      <c r="B36" s="93" t="s">
        <v>76</v>
      </c>
      <c r="C36" s="92">
        <v>192.2</v>
      </c>
      <c r="D36" s="92">
        <v>9.4</v>
      </c>
      <c r="E36" s="91">
        <f t="shared" si="0"/>
        <v>4.8907388137356929</v>
      </c>
    </row>
    <row r="37" spans="1:5" outlineLevel="1" x14ac:dyDescent="0.2">
      <c r="A37" s="94" t="s">
        <v>75</v>
      </c>
      <c r="B37" s="93" t="s">
        <v>74</v>
      </c>
      <c r="C37" s="92">
        <v>5840.3</v>
      </c>
      <c r="D37" s="92">
        <v>342.9</v>
      </c>
      <c r="E37" s="91">
        <f t="shared" si="0"/>
        <v>5.8712737359382219</v>
      </c>
    </row>
    <row r="38" spans="1:5" outlineLevel="1" x14ac:dyDescent="0.2">
      <c r="A38" s="94" t="s">
        <v>73</v>
      </c>
      <c r="B38" s="93" t="s">
        <v>72</v>
      </c>
      <c r="C38" s="92">
        <v>2167.5</v>
      </c>
      <c r="D38" s="92">
        <v>646.70000000000005</v>
      </c>
      <c r="E38" s="91">
        <f t="shared" ref="E38:E69" si="1">D38/C38*100</f>
        <v>29.83621683967705</v>
      </c>
    </row>
    <row r="39" spans="1:5" outlineLevel="1" x14ac:dyDescent="0.2">
      <c r="A39" s="94" t="s">
        <v>67</v>
      </c>
      <c r="B39" s="93" t="s">
        <v>66</v>
      </c>
      <c r="C39" s="92">
        <v>15</v>
      </c>
      <c r="D39" s="92">
        <v>0</v>
      </c>
      <c r="E39" s="91">
        <f t="shared" si="1"/>
        <v>0</v>
      </c>
    </row>
    <row r="40" spans="1:5" outlineLevel="1" x14ac:dyDescent="0.2">
      <c r="A40" s="94" t="s">
        <v>65</v>
      </c>
      <c r="B40" s="93" t="s">
        <v>64</v>
      </c>
      <c r="C40" s="92">
        <v>12</v>
      </c>
      <c r="D40" s="92">
        <v>0</v>
      </c>
      <c r="E40" s="91">
        <f t="shared" si="1"/>
        <v>0</v>
      </c>
    </row>
    <row r="41" spans="1:5" outlineLevel="1" x14ac:dyDescent="0.2">
      <c r="A41" s="94" t="s">
        <v>63</v>
      </c>
      <c r="B41" s="93" t="s">
        <v>62</v>
      </c>
      <c r="C41" s="92">
        <v>2</v>
      </c>
      <c r="D41" s="92">
        <v>0</v>
      </c>
      <c r="E41" s="91">
        <f t="shared" si="1"/>
        <v>0</v>
      </c>
    </row>
    <row r="42" spans="1:5" ht="21" x14ac:dyDescent="0.2">
      <c r="A42" s="85" t="s">
        <v>84</v>
      </c>
      <c r="B42" s="97"/>
      <c r="C42" s="96">
        <v>8296.7999999999993</v>
      </c>
      <c r="D42" s="96">
        <v>1342.6</v>
      </c>
      <c r="E42" s="87">
        <f t="shared" si="1"/>
        <v>16.182142512776011</v>
      </c>
    </row>
    <row r="43" spans="1:5" outlineLevel="1" x14ac:dyDescent="0.2">
      <c r="A43" s="94" t="s">
        <v>79</v>
      </c>
      <c r="B43" s="93" t="s">
        <v>78</v>
      </c>
      <c r="C43" s="92">
        <v>2352.3000000000002</v>
      </c>
      <c r="D43" s="92">
        <v>385.6</v>
      </c>
      <c r="E43" s="91">
        <f t="shared" si="1"/>
        <v>16.392466947243122</v>
      </c>
    </row>
    <row r="44" spans="1:5" outlineLevel="1" x14ac:dyDescent="0.2">
      <c r="A44" s="94" t="s">
        <v>83</v>
      </c>
      <c r="B44" s="93" t="s">
        <v>82</v>
      </c>
      <c r="C44" s="92">
        <v>190.7</v>
      </c>
      <c r="D44" s="92">
        <v>38.1</v>
      </c>
      <c r="E44" s="91">
        <f t="shared" si="1"/>
        <v>19.979024646040905</v>
      </c>
    </row>
    <row r="45" spans="1:5" outlineLevel="1" x14ac:dyDescent="0.2">
      <c r="A45" s="94" t="s">
        <v>77</v>
      </c>
      <c r="B45" s="93" t="s">
        <v>76</v>
      </c>
      <c r="C45" s="92">
        <v>996.7</v>
      </c>
      <c r="D45" s="92">
        <v>147</v>
      </c>
      <c r="E45" s="91">
        <f t="shared" si="1"/>
        <v>14.748670613022973</v>
      </c>
    </row>
    <row r="46" spans="1:5" outlineLevel="1" x14ac:dyDescent="0.2">
      <c r="A46" s="94" t="s">
        <v>75</v>
      </c>
      <c r="B46" s="93" t="s">
        <v>74</v>
      </c>
      <c r="C46" s="92">
        <v>3493.1</v>
      </c>
      <c r="D46" s="92">
        <v>470.2</v>
      </c>
      <c r="E46" s="91">
        <f t="shared" si="1"/>
        <v>13.460822764879335</v>
      </c>
    </row>
    <row r="47" spans="1:5" outlineLevel="1" x14ac:dyDescent="0.2">
      <c r="A47" s="94" t="s">
        <v>73</v>
      </c>
      <c r="B47" s="93" t="s">
        <v>72</v>
      </c>
      <c r="C47" s="92">
        <v>1235</v>
      </c>
      <c r="D47" s="92">
        <v>301.60000000000002</v>
      </c>
      <c r="E47" s="91">
        <f t="shared" si="1"/>
        <v>24.421052631578949</v>
      </c>
    </row>
    <row r="48" spans="1:5" outlineLevel="1" x14ac:dyDescent="0.2">
      <c r="A48" s="94" t="s">
        <v>67</v>
      </c>
      <c r="B48" s="93" t="s">
        <v>66</v>
      </c>
      <c r="C48" s="92">
        <v>15</v>
      </c>
      <c r="D48" s="92">
        <v>0</v>
      </c>
      <c r="E48" s="91">
        <f t="shared" si="1"/>
        <v>0</v>
      </c>
    </row>
    <row r="49" spans="1:5" outlineLevel="1" x14ac:dyDescent="0.2">
      <c r="A49" s="94" t="s">
        <v>65</v>
      </c>
      <c r="B49" s="93" t="s">
        <v>64</v>
      </c>
      <c r="C49" s="92">
        <v>12</v>
      </c>
      <c r="D49" s="92">
        <v>0</v>
      </c>
      <c r="E49" s="91">
        <f t="shared" si="1"/>
        <v>0</v>
      </c>
    </row>
    <row r="50" spans="1:5" outlineLevel="1" x14ac:dyDescent="0.2">
      <c r="A50" s="94" t="s">
        <v>63</v>
      </c>
      <c r="B50" s="93" t="s">
        <v>62</v>
      </c>
      <c r="C50" s="92">
        <v>2</v>
      </c>
      <c r="D50" s="92">
        <v>0</v>
      </c>
      <c r="E50" s="91">
        <f t="shared" si="1"/>
        <v>0</v>
      </c>
    </row>
    <row r="51" spans="1:5" ht="22.5" customHeight="1" x14ac:dyDescent="0.2">
      <c r="A51" s="85" t="s">
        <v>81</v>
      </c>
      <c r="B51" s="97"/>
      <c r="C51" s="96">
        <v>16923</v>
      </c>
      <c r="D51" s="96">
        <v>2870.6</v>
      </c>
      <c r="E51" s="87">
        <f t="shared" si="1"/>
        <v>16.962713466879396</v>
      </c>
    </row>
    <row r="52" spans="1:5" outlineLevel="1" x14ac:dyDescent="0.2">
      <c r="A52" s="94" t="s">
        <v>79</v>
      </c>
      <c r="B52" s="93" t="s">
        <v>78</v>
      </c>
      <c r="C52" s="92">
        <v>3876</v>
      </c>
      <c r="D52" s="92">
        <v>634.70000000000005</v>
      </c>
      <c r="E52" s="91">
        <f t="shared" si="1"/>
        <v>16.375128998968009</v>
      </c>
    </row>
    <row r="53" spans="1:5" outlineLevel="1" x14ac:dyDescent="0.2">
      <c r="A53" s="94" t="s">
        <v>77</v>
      </c>
      <c r="B53" s="93" t="s">
        <v>76</v>
      </c>
      <c r="C53" s="92">
        <v>30</v>
      </c>
      <c r="D53" s="92">
        <v>0</v>
      </c>
      <c r="E53" s="91">
        <f t="shared" si="1"/>
        <v>0</v>
      </c>
    </row>
    <row r="54" spans="1:5" outlineLevel="1" x14ac:dyDescent="0.2">
      <c r="A54" s="94" t="s">
        <v>75</v>
      </c>
      <c r="B54" s="93" t="s">
        <v>74</v>
      </c>
      <c r="C54" s="92">
        <v>4068.5</v>
      </c>
      <c r="D54" s="92">
        <v>722</v>
      </c>
      <c r="E54" s="91">
        <f t="shared" si="1"/>
        <v>17.746098070541969</v>
      </c>
    </row>
    <row r="55" spans="1:5" outlineLevel="1" x14ac:dyDescent="0.2">
      <c r="A55" s="94" t="s">
        <v>73</v>
      </c>
      <c r="B55" s="93" t="s">
        <v>72</v>
      </c>
      <c r="C55" s="92">
        <v>8469.5</v>
      </c>
      <c r="D55" s="92">
        <v>1507.9</v>
      </c>
      <c r="E55" s="91">
        <f t="shared" si="1"/>
        <v>17.803884526831574</v>
      </c>
    </row>
    <row r="56" spans="1:5" outlineLevel="1" x14ac:dyDescent="0.2">
      <c r="A56" s="94" t="s">
        <v>67</v>
      </c>
      <c r="B56" s="93" t="s">
        <v>66</v>
      </c>
      <c r="C56" s="92">
        <v>400</v>
      </c>
      <c r="D56" s="92">
        <v>0</v>
      </c>
      <c r="E56" s="91">
        <f t="shared" si="1"/>
        <v>0</v>
      </c>
    </row>
    <row r="57" spans="1:5" outlineLevel="1" x14ac:dyDescent="0.2">
      <c r="A57" s="94" t="s">
        <v>65</v>
      </c>
      <c r="B57" s="93" t="s">
        <v>64</v>
      </c>
      <c r="C57" s="92">
        <v>79</v>
      </c>
      <c r="D57" s="92">
        <v>6</v>
      </c>
      <c r="E57" s="91">
        <f t="shared" si="1"/>
        <v>7.59493670886076</v>
      </c>
    </row>
    <row r="58" spans="1:5" ht="21" x14ac:dyDescent="0.2">
      <c r="A58" s="85" t="s">
        <v>80</v>
      </c>
      <c r="B58" s="97"/>
      <c r="C58" s="96">
        <f>C59+C60+C61+C62+C63+C64+C65+C66+C67+C68+C69</f>
        <v>544431.70000000007</v>
      </c>
      <c r="D58" s="96">
        <v>99066.7</v>
      </c>
      <c r="E58" s="87">
        <f t="shared" si="1"/>
        <v>18.196350432937685</v>
      </c>
    </row>
    <row r="59" spans="1:5" x14ac:dyDescent="0.2">
      <c r="A59" s="94" t="s">
        <v>79</v>
      </c>
      <c r="B59" s="93" t="s">
        <v>78</v>
      </c>
      <c r="C59" s="92">
        <v>41906.300000000003</v>
      </c>
      <c r="D59" s="92">
        <v>7749.6</v>
      </c>
      <c r="E59" s="91">
        <f t="shared" si="1"/>
        <v>18.492684870771221</v>
      </c>
    </row>
    <row r="60" spans="1:5" x14ac:dyDescent="0.2">
      <c r="A60" s="94" t="s">
        <v>77</v>
      </c>
      <c r="B60" s="93" t="s">
        <v>76</v>
      </c>
      <c r="C60" s="92">
        <v>5296.5</v>
      </c>
      <c r="D60" s="92">
        <v>521.29999999999995</v>
      </c>
      <c r="E60" s="91">
        <f t="shared" si="1"/>
        <v>9.8423487208533924</v>
      </c>
    </row>
    <row r="61" spans="1:5" x14ac:dyDescent="0.2">
      <c r="A61" s="94" t="s">
        <v>75</v>
      </c>
      <c r="B61" s="93" t="s">
        <v>74</v>
      </c>
      <c r="C61" s="92">
        <v>70808.7</v>
      </c>
      <c r="D61" s="92">
        <v>13334.9</v>
      </c>
      <c r="E61" s="91">
        <f t="shared" si="1"/>
        <v>18.832290382396515</v>
      </c>
    </row>
    <row r="62" spans="1:5" x14ac:dyDescent="0.2">
      <c r="A62" s="94" t="s">
        <v>73</v>
      </c>
      <c r="B62" s="93" t="s">
        <v>72</v>
      </c>
      <c r="C62" s="92">
        <v>20710.8</v>
      </c>
      <c r="D62" s="92">
        <v>545.20000000000005</v>
      </c>
      <c r="E62" s="91">
        <f t="shared" si="1"/>
        <v>2.6324429766112369</v>
      </c>
    </row>
    <row r="63" spans="1:5" x14ac:dyDescent="0.2">
      <c r="A63" s="95" t="s">
        <v>71</v>
      </c>
      <c r="B63" s="93" t="s">
        <v>70</v>
      </c>
      <c r="C63" s="92">
        <v>100</v>
      </c>
      <c r="D63" s="92">
        <v>11.5</v>
      </c>
      <c r="E63" s="91">
        <f t="shared" si="1"/>
        <v>11.5</v>
      </c>
    </row>
    <row r="64" spans="1:5" x14ac:dyDescent="0.2">
      <c r="A64" s="94" t="s">
        <v>69</v>
      </c>
      <c r="B64" s="93" t="s">
        <v>68</v>
      </c>
      <c r="C64" s="92">
        <v>338046.2</v>
      </c>
      <c r="D64" s="92">
        <v>66438.2</v>
      </c>
      <c r="E64" s="91">
        <f t="shared" si="1"/>
        <v>19.653585811643495</v>
      </c>
    </row>
    <row r="65" spans="1:8" x14ac:dyDescent="0.2">
      <c r="A65" s="94" t="s">
        <v>67</v>
      </c>
      <c r="B65" s="93" t="s">
        <v>66</v>
      </c>
      <c r="C65" s="92">
        <v>39854.300000000003</v>
      </c>
      <c r="D65" s="92">
        <v>5735.6</v>
      </c>
      <c r="E65" s="91">
        <f t="shared" si="1"/>
        <v>14.391420750082172</v>
      </c>
    </row>
    <row r="66" spans="1:8" x14ac:dyDescent="0.2">
      <c r="A66" s="94" t="s">
        <v>65</v>
      </c>
      <c r="B66" s="93" t="s">
        <v>64</v>
      </c>
      <c r="C66" s="92">
        <v>17088.5</v>
      </c>
      <c r="D66" s="92">
        <v>2635.4</v>
      </c>
      <c r="E66" s="91">
        <f t="shared" si="1"/>
        <v>15.422067472276677</v>
      </c>
    </row>
    <row r="67" spans="1:8" x14ac:dyDescent="0.2">
      <c r="A67" s="94" t="s">
        <v>63</v>
      </c>
      <c r="B67" s="93" t="s">
        <v>62</v>
      </c>
      <c r="C67" s="92">
        <v>6667.4</v>
      </c>
      <c r="D67" s="92">
        <v>1259.7</v>
      </c>
      <c r="E67" s="91">
        <f t="shared" si="1"/>
        <v>18.893421723610405</v>
      </c>
    </row>
    <row r="68" spans="1:8" x14ac:dyDescent="0.2">
      <c r="A68" s="95" t="s">
        <v>61</v>
      </c>
      <c r="B68" s="93" t="s">
        <v>60</v>
      </c>
      <c r="C68" s="92">
        <v>2053</v>
      </c>
      <c r="D68" s="92">
        <v>457.8</v>
      </c>
      <c r="E68" s="91">
        <f t="shared" si="1"/>
        <v>22.299074525085242</v>
      </c>
    </row>
    <row r="69" spans="1:8" x14ac:dyDescent="0.2">
      <c r="A69" s="94" t="s">
        <v>59</v>
      </c>
      <c r="B69" s="93" t="s">
        <v>58</v>
      </c>
      <c r="C69" s="92">
        <v>1900</v>
      </c>
      <c r="D69" s="92">
        <v>377.5</v>
      </c>
      <c r="E69" s="91">
        <f t="shared" si="1"/>
        <v>19.868421052631579</v>
      </c>
      <c r="F69" s="86"/>
      <c r="G69" s="86"/>
      <c r="H69" s="86"/>
    </row>
    <row r="70" spans="1:8" x14ac:dyDescent="0.2">
      <c r="A70" s="90" t="s">
        <v>57</v>
      </c>
      <c r="B70" s="89"/>
      <c r="C70" s="88">
        <f>C6+C15+C24+C33+C42+C51+C58</f>
        <v>610746.00000000012</v>
      </c>
      <c r="D70" s="88">
        <f>D6+D15+D24+D33+D42+D51+D58</f>
        <v>110702.5</v>
      </c>
      <c r="E70" s="87">
        <f t="shared" ref="E70:E101" si="2">D70/C70*100</f>
        <v>18.125783877422037</v>
      </c>
      <c r="F70" s="86"/>
      <c r="G70" s="86"/>
      <c r="H70" s="86"/>
    </row>
    <row r="71" spans="1:8" ht="11.25" customHeight="1" x14ac:dyDescent="0.2">
      <c r="A71" s="85" t="s">
        <v>56</v>
      </c>
      <c r="B71" s="84"/>
      <c r="C71" s="83">
        <v>-17177.3</v>
      </c>
      <c r="D71" s="83">
        <v>18647.7</v>
      </c>
      <c r="E71" s="82">
        <f>D71/C71%</f>
        <v>-108.56013459624039</v>
      </c>
    </row>
    <row r="72" spans="1:8" ht="18" customHeight="1" x14ac:dyDescent="0.2"/>
    <row r="75" spans="1:8" x14ac:dyDescent="0.2">
      <c r="C75" s="81"/>
      <c r="D75" s="81"/>
    </row>
  </sheetData>
  <mergeCells count="1">
    <mergeCell ref="A3:F3"/>
  </mergeCells>
  <pageMargins left="0.39370078740157483" right="0.15748031496062992" top="0.19685039370078741" bottom="0.19685039370078741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6"/>
  <sheetViews>
    <sheetView tabSelected="1" zoomScaleNormal="100" zoomScaleSheetLayoutView="82" workbookViewId="0">
      <selection sqref="A1:AT1"/>
    </sheetView>
  </sheetViews>
  <sheetFormatPr defaultRowHeight="12.75" x14ac:dyDescent="0.2"/>
  <cols>
    <col min="1" max="1" width="16.7109375" style="45" customWidth="1"/>
    <col min="2" max="2" width="0.5703125" style="44" hidden="1" customWidth="1"/>
    <col min="3" max="3" width="8.7109375" style="44" customWidth="1"/>
    <col min="4" max="4" width="8.85546875" style="44" customWidth="1"/>
    <col min="5" max="5" width="5.85546875" style="44" customWidth="1"/>
    <col min="6" max="6" width="9.28515625" style="44" bestFit="1" customWidth="1"/>
    <col min="7" max="7" width="7.85546875" style="44" customWidth="1"/>
    <col min="8" max="8" width="7.28515625" style="44" customWidth="1"/>
    <col min="9" max="9" width="7.85546875" style="44" bestFit="1" customWidth="1"/>
    <col min="10" max="10" width="7.85546875" style="44" customWidth="1"/>
    <col min="11" max="11" width="7.140625" style="44" customWidth="1"/>
    <col min="12" max="12" width="10.42578125" style="44" bestFit="1" customWidth="1"/>
    <col min="13" max="13" width="8.7109375" style="44" customWidth="1"/>
    <col min="14" max="14" width="6.42578125" style="44" customWidth="1"/>
    <col min="15" max="15" width="6.42578125" style="44" hidden="1" customWidth="1"/>
    <col min="16" max="16" width="0.42578125" style="44" hidden="1" customWidth="1"/>
    <col min="17" max="29" width="8.85546875" style="44" hidden="1" customWidth="1"/>
    <col min="30" max="30" width="8.5703125" style="44" hidden="1" customWidth="1"/>
    <col min="31" max="40" width="8.85546875" style="44" hidden="1" customWidth="1"/>
    <col min="41" max="42" width="9.140625" style="44" customWidth="1"/>
    <col min="43" max="43" width="6" style="44" customWidth="1"/>
    <col min="44" max="44" width="10.140625" style="44" customWidth="1"/>
    <col min="45" max="45" width="8.85546875" style="44" customWidth="1"/>
    <col min="46" max="46" width="8.28515625" style="44" customWidth="1"/>
    <col min="47" max="16384" width="9.140625" style="44"/>
  </cols>
  <sheetData>
    <row r="1" spans="1:46" ht="18.600000000000001" customHeight="1" x14ac:dyDescent="0.2">
      <c r="A1" s="117" t="s">
        <v>55</v>
      </c>
      <c r="B1" s="118"/>
      <c r="C1" s="118"/>
      <c r="D1" s="118"/>
      <c r="E1" s="118"/>
      <c r="F1" s="118"/>
      <c r="G1" s="118"/>
      <c r="H1" s="118"/>
      <c r="I1" s="118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</row>
    <row r="2" spans="1:46" ht="7.15" customHeight="1" x14ac:dyDescent="0.2"/>
    <row r="3" spans="1:46" ht="24" customHeight="1" x14ac:dyDescent="0.2">
      <c r="A3" s="113" t="s">
        <v>54</v>
      </c>
      <c r="B3" s="65"/>
      <c r="C3" s="104" t="s">
        <v>53</v>
      </c>
      <c r="D3" s="115"/>
      <c r="E3" s="115"/>
      <c r="F3" s="104" t="s">
        <v>52</v>
      </c>
      <c r="G3" s="105"/>
      <c r="H3" s="105"/>
      <c r="I3" s="104" t="s">
        <v>51</v>
      </c>
      <c r="J3" s="105"/>
      <c r="K3" s="105"/>
      <c r="L3" s="104" t="s">
        <v>50</v>
      </c>
      <c r="M3" s="105"/>
      <c r="N3" s="105"/>
      <c r="O3" s="67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104" t="s">
        <v>49</v>
      </c>
      <c r="AP3" s="105"/>
      <c r="AQ3" s="105"/>
      <c r="AR3" s="104" t="s">
        <v>48</v>
      </c>
      <c r="AS3" s="115"/>
      <c r="AT3" s="116"/>
    </row>
    <row r="4" spans="1:46" ht="25.15" customHeight="1" x14ac:dyDescent="0.2">
      <c r="A4" s="114"/>
      <c r="B4" s="65"/>
      <c r="C4" s="66" t="s">
        <v>47</v>
      </c>
      <c r="D4" s="107" t="s">
        <v>38</v>
      </c>
      <c r="E4" s="66" t="s">
        <v>37</v>
      </c>
      <c r="F4" s="66" t="s">
        <v>47</v>
      </c>
      <c r="G4" s="107" t="s">
        <v>38</v>
      </c>
      <c r="H4" s="66" t="s">
        <v>37</v>
      </c>
      <c r="I4" s="66" t="s">
        <v>47</v>
      </c>
      <c r="J4" s="107" t="s">
        <v>38</v>
      </c>
      <c r="K4" s="62" t="s">
        <v>37</v>
      </c>
      <c r="L4" s="66" t="s">
        <v>47</v>
      </c>
      <c r="M4" s="107" t="s">
        <v>38</v>
      </c>
      <c r="N4" s="66" t="s">
        <v>37</v>
      </c>
      <c r="O4" s="67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66" t="s">
        <v>47</v>
      </c>
      <c r="AP4" s="107" t="s">
        <v>38</v>
      </c>
      <c r="AQ4" s="66" t="s">
        <v>37</v>
      </c>
      <c r="AR4" s="66" t="s">
        <v>47</v>
      </c>
      <c r="AS4" s="107" t="s">
        <v>38</v>
      </c>
      <c r="AT4" s="62" t="s">
        <v>37</v>
      </c>
    </row>
    <row r="5" spans="1:46" ht="12" customHeight="1" x14ac:dyDescent="0.2">
      <c r="A5" s="65"/>
      <c r="B5" s="65"/>
      <c r="C5" s="62" t="s">
        <v>35</v>
      </c>
      <c r="D5" s="108"/>
      <c r="E5" s="62" t="s">
        <v>35</v>
      </c>
      <c r="F5" s="62" t="s">
        <v>35</v>
      </c>
      <c r="G5" s="108"/>
      <c r="H5" s="62" t="s">
        <v>35</v>
      </c>
      <c r="I5" s="62" t="s">
        <v>35</v>
      </c>
      <c r="J5" s="108"/>
      <c r="K5" s="62" t="s">
        <v>35</v>
      </c>
      <c r="L5" s="62" t="s">
        <v>35</v>
      </c>
      <c r="M5" s="108"/>
      <c r="N5" s="62" t="s">
        <v>35</v>
      </c>
      <c r="O5" s="67" t="s">
        <v>36</v>
      </c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62" t="s">
        <v>35</v>
      </c>
      <c r="AP5" s="108"/>
      <c r="AQ5" s="62" t="s">
        <v>35</v>
      </c>
      <c r="AR5" s="62" t="s">
        <v>35</v>
      </c>
      <c r="AS5" s="108"/>
      <c r="AT5" s="62" t="s">
        <v>35</v>
      </c>
    </row>
    <row r="6" spans="1:46" ht="24.75" customHeight="1" x14ac:dyDescent="0.2">
      <c r="A6" s="77" t="s">
        <v>34</v>
      </c>
      <c r="B6" s="76"/>
      <c r="C6" s="49">
        <v>778.5</v>
      </c>
      <c r="D6" s="50">
        <v>144.5</v>
      </c>
      <c r="E6" s="49">
        <f t="shared" ref="E6:E14" si="0">D6/C6*100</f>
        <v>18.561335902376364</v>
      </c>
      <c r="F6" s="49">
        <v>37</v>
      </c>
      <c r="G6" s="50">
        <v>0</v>
      </c>
      <c r="H6" s="49">
        <f>G6/F6*100</f>
        <v>0</v>
      </c>
      <c r="I6" s="49">
        <v>383.99999999999994</v>
      </c>
      <c r="J6" s="50">
        <v>11.8</v>
      </c>
      <c r="K6" s="49">
        <f t="shared" ref="K6:K12" si="1">J6/I6*100</f>
        <v>3.0729166666666674</v>
      </c>
      <c r="L6" s="49">
        <v>917.7</v>
      </c>
      <c r="M6" s="50">
        <v>215</v>
      </c>
      <c r="N6" s="49">
        <f t="shared" ref="N6:N12" si="2">M6/L6*100</f>
        <v>23.428135556282008</v>
      </c>
      <c r="O6" s="75" t="e">
        <f>M6-#REF!</f>
        <v>#REF!</v>
      </c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49">
        <v>0</v>
      </c>
      <c r="AP6" s="50"/>
      <c r="AQ6" s="49"/>
      <c r="AR6" s="49">
        <v>0</v>
      </c>
      <c r="AS6" s="50">
        <v>0</v>
      </c>
      <c r="AT6" s="49"/>
    </row>
    <row r="7" spans="1:46" ht="21.6" customHeight="1" x14ac:dyDescent="0.2">
      <c r="A7" s="56" t="s">
        <v>10</v>
      </c>
      <c r="B7" s="51"/>
      <c r="C7" s="49">
        <v>580</v>
      </c>
      <c r="D7" s="50">
        <v>179.3</v>
      </c>
      <c r="E7" s="49">
        <f t="shared" si="0"/>
        <v>30.913793103448278</v>
      </c>
      <c r="F7" s="49">
        <v>0</v>
      </c>
      <c r="G7" s="50">
        <v>0.3</v>
      </c>
      <c r="H7" s="49"/>
      <c r="I7" s="49">
        <v>200.4</v>
      </c>
      <c r="J7" s="50">
        <v>19.8</v>
      </c>
      <c r="K7" s="49">
        <f t="shared" si="1"/>
        <v>9.8802395209580833</v>
      </c>
      <c r="L7" s="49">
        <v>542.9</v>
      </c>
      <c r="M7" s="50">
        <v>29.6</v>
      </c>
      <c r="N7" s="49">
        <f t="shared" si="2"/>
        <v>5.4522011420151051</v>
      </c>
      <c r="O7" s="75" t="e">
        <f>M7-#REF!</f>
        <v>#REF!</v>
      </c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49">
        <v>15.799999999999999</v>
      </c>
      <c r="AP7" s="50">
        <v>1.1000000000000001</v>
      </c>
      <c r="AQ7" s="49">
        <f>AP7/AO7*100</f>
        <v>6.9620253164556969</v>
      </c>
      <c r="AR7" s="49">
        <v>0</v>
      </c>
      <c r="AS7" s="50">
        <v>0</v>
      </c>
      <c r="AT7" s="49"/>
    </row>
    <row r="8" spans="1:46" ht="21.6" customHeight="1" x14ac:dyDescent="0.2">
      <c r="A8" s="56" t="s">
        <v>11</v>
      </c>
      <c r="B8" s="51"/>
      <c r="C8" s="49">
        <v>323.5</v>
      </c>
      <c r="D8" s="50">
        <v>70.7</v>
      </c>
      <c r="E8" s="49">
        <f t="shared" si="0"/>
        <v>21.854714064914994</v>
      </c>
      <c r="F8" s="49">
        <v>13.5</v>
      </c>
      <c r="G8" s="50">
        <v>0</v>
      </c>
      <c r="H8" s="49">
        <f>G8/F8*100</f>
        <v>0</v>
      </c>
      <c r="I8" s="49">
        <v>202.8</v>
      </c>
      <c r="J8" s="50">
        <v>2</v>
      </c>
      <c r="K8" s="49">
        <f t="shared" si="1"/>
        <v>0.98619329388560162</v>
      </c>
      <c r="L8" s="49">
        <v>269.2</v>
      </c>
      <c r="M8" s="50">
        <v>52.1</v>
      </c>
      <c r="N8" s="49">
        <f t="shared" si="2"/>
        <v>19.353640416047551</v>
      </c>
      <c r="O8" s="75" t="e">
        <f>M8-#REF!</f>
        <v>#REF!</v>
      </c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49">
        <v>7.6000000000000005</v>
      </c>
      <c r="AP8" s="50">
        <v>1.1000000000000001</v>
      </c>
      <c r="AQ8" s="49">
        <f>AP8/AO8*100</f>
        <v>14.473684210526317</v>
      </c>
      <c r="AR8" s="49">
        <v>0</v>
      </c>
      <c r="AS8" s="50">
        <v>0</v>
      </c>
      <c r="AT8" s="49"/>
    </row>
    <row r="9" spans="1:46" ht="21.6" customHeight="1" x14ac:dyDescent="0.2">
      <c r="A9" s="56" t="s">
        <v>12</v>
      </c>
      <c r="B9" s="51"/>
      <c r="C9" s="49">
        <v>2400.8000000000002</v>
      </c>
      <c r="D9" s="50">
        <v>701.4</v>
      </c>
      <c r="E9" s="49">
        <f t="shared" si="0"/>
        <v>29.215261579473506</v>
      </c>
      <c r="F9" s="49">
        <v>575</v>
      </c>
      <c r="G9" s="50">
        <v>430.8</v>
      </c>
      <c r="H9" s="49">
        <f>G9/F9*100</f>
        <v>74.921739130434787</v>
      </c>
      <c r="I9" s="49">
        <v>380.4</v>
      </c>
      <c r="J9" s="50">
        <v>11.5</v>
      </c>
      <c r="K9" s="49">
        <f t="shared" si="1"/>
        <v>3.0231335436382758</v>
      </c>
      <c r="L9" s="49">
        <v>768.19999999999993</v>
      </c>
      <c r="M9" s="50">
        <v>197.7</v>
      </c>
      <c r="N9" s="49">
        <f t="shared" si="2"/>
        <v>25.735485550637854</v>
      </c>
      <c r="O9" s="75" t="e">
        <f>M9-#REF!</f>
        <v>#REF!</v>
      </c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49">
        <v>10.9</v>
      </c>
      <c r="AP9" s="50">
        <v>2.2000000000000002</v>
      </c>
      <c r="AQ9" s="49">
        <f>AP9/AO9*100</f>
        <v>20.183486238532112</v>
      </c>
      <c r="AR9" s="49">
        <v>0</v>
      </c>
      <c r="AS9" s="50">
        <v>0</v>
      </c>
      <c r="AT9" s="49"/>
    </row>
    <row r="10" spans="1:46" ht="21.6" customHeight="1" x14ac:dyDescent="0.2">
      <c r="A10" s="56" t="s">
        <v>13</v>
      </c>
      <c r="B10" s="51"/>
      <c r="C10" s="49">
        <v>1095.3</v>
      </c>
      <c r="D10" s="50">
        <v>257.8</v>
      </c>
      <c r="E10" s="49">
        <f t="shared" si="0"/>
        <v>23.536930521318361</v>
      </c>
      <c r="F10" s="49">
        <v>117.5</v>
      </c>
      <c r="G10" s="50">
        <v>119</v>
      </c>
      <c r="H10" s="49">
        <f>G10/F10*100</f>
        <v>101.27659574468085</v>
      </c>
      <c r="I10" s="49">
        <v>128.39999999999998</v>
      </c>
      <c r="J10" s="50">
        <v>6.1</v>
      </c>
      <c r="K10" s="49">
        <f t="shared" si="1"/>
        <v>4.7507788161993778</v>
      </c>
      <c r="L10" s="49">
        <v>415.40000000000003</v>
      </c>
      <c r="M10" s="50">
        <v>198</v>
      </c>
      <c r="N10" s="49">
        <f t="shared" si="2"/>
        <v>47.66490129995185</v>
      </c>
      <c r="O10" s="75" t="e">
        <f>M10-#REF!</f>
        <v>#REF!</v>
      </c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49">
        <v>7.7</v>
      </c>
      <c r="AP10" s="50">
        <v>0.9</v>
      </c>
      <c r="AQ10" s="49">
        <f>AP10/AO10*100</f>
        <v>11.688311688311687</v>
      </c>
      <c r="AR10" s="49">
        <v>0</v>
      </c>
      <c r="AS10" s="50">
        <v>0</v>
      </c>
      <c r="AT10" s="49"/>
    </row>
    <row r="11" spans="1:46" ht="21.6" customHeight="1" x14ac:dyDescent="0.2">
      <c r="A11" s="60" t="s">
        <v>33</v>
      </c>
      <c r="B11" s="59"/>
      <c r="C11" s="49">
        <v>7975.4000000000005</v>
      </c>
      <c r="D11" s="50">
        <v>1960.6</v>
      </c>
      <c r="E11" s="49">
        <f t="shared" si="0"/>
        <v>24.583093011008849</v>
      </c>
      <c r="F11" s="49">
        <v>7.5</v>
      </c>
      <c r="G11" s="71">
        <v>0</v>
      </c>
      <c r="H11" s="49"/>
      <c r="I11" s="49">
        <v>1027.2</v>
      </c>
      <c r="J11" s="50">
        <v>54.1</v>
      </c>
      <c r="K11" s="49">
        <f t="shared" si="1"/>
        <v>5.2667445482866047</v>
      </c>
      <c r="L11" s="49">
        <v>1629.8000000000002</v>
      </c>
      <c r="M11" s="50">
        <v>772.2</v>
      </c>
      <c r="N11" s="49">
        <f t="shared" si="2"/>
        <v>47.380046631488526</v>
      </c>
      <c r="O11" s="75" t="e">
        <f>M11-#REF!</f>
        <v>#REF!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49">
        <v>0</v>
      </c>
      <c r="AP11" s="50"/>
      <c r="AQ11" s="49"/>
      <c r="AR11" s="49">
        <v>1790.6</v>
      </c>
      <c r="AS11" s="50">
        <v>356.6</v>
      </c>
      <c r="AT11" s="49">
        <f>AS11/AR11*100</f>
        <v>19.915112252876131</v>
      </c>
    </row>
    <row r="12" spans="1:46" ht="27.6" customHeight="1" x14ac:dyDescent="0.2">
      <c r="A12" s="74" t="s">
        <v>32</v>
      </c>
      <c r="B12" s="73"/>
      <c r="C12" s="70">
        <f>SUM(C6:C11)</f>
        <v>13153.5</v>
      </c>
      <c r="D12" s="70">
        <f>SUM(D6:D11)</f>
        <v>3314.3</v>
      </c>
      <c r="E12" s="70">
        <f t="shared" si="0"/>
        <v>25.197095830007221</v>
      </c>
      <c r="F12" s="70">
        <f>F6+F7+F8+F9+F10+F11</f>
        <v>750.5</v>
      </c>
      <c r="G12" s="70">
        <f>SUM(G6:G11)</f>
        <v>550.1</v>
      </c>
      <c r="H12" s="70">
        <f>G12/F12*100</f>
        <v>73.297801465689531</v>
      </c>
      <c r="I12" s="70">
        <f>SUM(I6:I11)</f>
        <v>2323.1999999999998</v>
      </c>
      <c r="J12" s="70">
        <f>SUM(J6:J11)</f>
        <v>105.30000000000001</v>
      </c>
      <c r="K12" s="70">
        <f t="shared" si="1"/>
        <v>4.5325413223140503</v>
      </c>
      <c r="L12" s="70">
        <f>SUM(L6:L11)</f>
        <v>4543.2000000000007</v>
      </c>
      <c r="M12" s="70">
        <f>SUM(M6:M11)</f>
        <v>1464.6</v>
      </c>
      <c r="N12" s="70">
        <f t="shared" si="2"/>
        <v>32.237189646064444</v>
      </c>
      <c r="O12" s="72" t="e">
        <f>M12-#REF!</f>
        <v>#REF!</v>
      </c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0">
        <f>AO6+AO7+AO8+AO9+AO10+AO11</f>
        <v>42</v>
      </c>
      <c r="AP12" s="70">
        <f>AP6+AP7+AP8+AP9+AP10+AP11</f>
        <v>5.3000000000000007</v>
      </c>
      <c r="AQ12" s="70">
        <f>AP12/AO12*100</f>
        <v>12.619047619047622</v>
      </c>
      <c r="AR12" s="70">
        <f>AR6+AR7+AR8+AR9+AR10+AR11</f>
        <v>1790.6</v>
      </c>
      <c r="AS12" s="70">
        <f>AS6+AS7+AS8+AS9+AS10+AS11</f>
        <v>356.6</v>
      </c>
      <c r="AT12" s="70">
        <f>AS12/AR12*100</f>
        <v>19.915112252876131</v>
      </c>
    </row>
    <row r="13" spans="1:46" ht="24.75" customHeight="1" x14ac:dyDescent="0.2">
      <c r="A13" s="56" t="s">
        <v>31</v>
      </c>
      <c r="B13" s="57"/>
      <c r="C13" s="49">
        <v>118950.5</v>
      </c>
      <c r="D13" s="50">
        <v>29942.7</v>
      </c>
      <c r="E13" s="70">
        <f t="shared" si="0"/>
        <v>25.172403646895138</v>
      </c>
      <c r="F13" s="49">
        <v>12860.4</v>
      </c>
      <c r="G13" s="50">
        <v>3679.2</v>
      </c>
      <c r="H13" s="70">
        <f>G13/F13*100</f>
        <v>28.608752449379487</v>
      </c>
      <c r="I13" s="49"/>
      <c r="J13" s="50"/>
      <c r="K13" s="70"/>
      <c r="L13" s="49"/>
      <c r="M13" s="50"/>
      <c r="N13" s="70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>
        <v>2044.6</v>
      </c>
      <c r="AP13" s="50">
        <v>561.79999999999995</v>
      </c>
      <c r="AQ13" s="70">
        <f>AP13/AO13*100</f>
        <v>27.47725716521569</v>
      </c>
      <c r="AR13" s="49">
        <v>4428.6000000000004</v>
      </c>
      <c r="AS13" s="50">
        <v>996.9</v>
      </c>
      <c r="AT13" s="70">
        <f>AS13/AR13*100</f>
        <v>22.510499932258497</v>
      </c>
    </row>
    <row r="14" spans="1:46" ht="17.25" customHeight="1" x14ac:dyDescent="0.2">
      <c r="A14" s="56" t="s">
        <v>30</v>
      </c>
      <c r="B14" s="57"/>
      <c r="C14" s="49">
        <f>C12+C13</f>
        <v>132104</v>
      </c>
      <c r="D14" s="50">
        <f>D12+D13</f>
        <v>33257</v>
      </c>
      <c r="E14" s="70">
        <f t="shared" si="0"/>
        <v>25.174862229758372</v>
      </c>
      <c r="F14" s="49">
        <f>F12+F13</f>
        <v>13610.9</v>
      </c>
      <c r="G14" s="50">
        <f>G12+G13</f>
        <v>4229.3</v>
      </c>
      <c r="H14" s="70">
        <f>G14/F14*100</f>
        <v>31.072890110132324</v>
      </c>
      <c r="I14" s="49">
        <f>I12+I13</f>
        <v>2323.1999999999998</v>
      </c>
      <c r="J14" s="50">
        <f>J12+J13</f>
        <v>105.30000000000001</v>
      </c>
      <c r="K14" s="70">
        <f>J14/I14*100</f>
        <v>4.5325413223140503</v>
      </c>
      <c r="L14" s="49">
        <f>L12+L13</f>
        <v>4543.2000000000007</v>
      </c>
      <c r="M14" s="50">
        <f>M12+M13</f>
        <v>1464.6</v>
      </c>
      <c r="N14" s="70">
        <f>M14/L14*100</f>
        <v>32.237189646064444</v>
      </c>
      <c r="O14" s="49" t="e">
        <f t="shared" ref="O14:AP14" si="3">O12+O13</f>
        <v>#REF!</v>
      </c>
      <c r="P14" s="49">
        <f t="shared" si="3"/>
        <v>0</v>
      </c>
      <c r="Q14" s="49">
        <f t="shared" si="3"/>
        <v>0</v>
      </c>
      <c r="R14" s="49">
        <f t="shared" si="3"/>
        <v>0</v>
      </c>
      <c r="S14" s="49">
        <f t="shared" si="3"/>
        <v>0</v>
      </c>
      <c r="T14" s="49">
        <f t="shared" si="3"/>
        <v>0</v>
      </c>
      <c r="U14" s="49">
        <f t="shared" si="3"/>
        <v>0</v>
      </c>
      <c r="V14" s="49">
        <f t="shared" si="3"/>
        <v>0</v>
      </c>
      <c r="W14" s="49">
        <f t="shared" si="3"/>
        <v>0</v>
      </c>
      <c r="X14" s="49">
        <f t="shared" si="3"/>
        <v>0</v>
      </c>
      <c r="Y14" s="49">
        <f t="shared" si="3"/>
        <v>0</v>
      </c>
      <c r="Z14" s="49">
        <f t="shared" si="3"/>
        <v>0</v>
      </c>
      <c r="AA14" s="49">
        <f t="shared" si="3"/>
        <v>0</v>
      </c>
      <c r="AB14" s="49">
        <f t="shared" si="3"/>
        <v>0</v>
      </c>
      <c r="AC14" s="49">
        <f t="shared" si="3"/>
        <v>0</v>
      </c>
      <c r="AD14" s="49">
        <f t="shared" si="3"/>
        <v>0</v>
      </c>
      <c r="AE14" s="49">
        <f t="shared" si="3"/>
        <v>0</v>
      </c>
      <c r="AF14" s="49">
        <f t="shared" si="3"/>
        <v>0</v>
      </c>
      <c r="AG14" s="49">
        <f t="shared" si="3"/>
        <v>0</v>
      </c>
      <c r="AH14" s="49">
        <f t="shared" si="3"/>
        <v>0</v>
      </c>
      <c r="AI14" s="49">
        <f t="shared" si="3"/>
        <v>0</v>
      </c>
      <c r="AJ14" s="49">
        <f t="shared" si="3"/>
        <v>0</v>
      </c>
      <c r="AK14" s="49">
        <f t="shared" si="3"/>
        <v>0</v>
      </c>
      <c r="AL14" s="49">
        <f t="shared" si="3"/>
        <v>0</v>
      </c>
      <c r="AM14" s="49">
        <f t="shared" si="3"/>
        <v>0</v>
      </c>
      <c r="AN14" s="49">
        <f t="shared" si="3"/>
        <v>0</v>
      </c>
      <c r="AO14" s="49">
        <f t="shared" si="3"/>
        <v>2086.6</v>
      </c>
      <c r="AP14" s="50">
        <f t="shared" si="3"/>
        <v>567.09999999999991</v>
      </c>
      <c r="AQ14" s="70">
        <f>AP14/AO14*100</f>
        <v>27.178184606536949</v>
      </c>
      <c r="AR14" s="49">
        <f>AR12+AR13</f>
        <v>6219.2000000000007</v>
      </c>
      <c r="AS14" s="50">
        <f>AS12+AS13</f>
        <v>1353.5</v>
      </c>
      <c r="AT14" s="70">
        <f>AS14/AR14*100</f>
        <v>21.763249292513503</v>
      </c>
    </row>
    <row r="15" spans="1:46" ht="24" customHeight="1" x14ac:dyDescent="0.2">
      <c r="A15" s="55" t="s">
        <v>29</v>
      </c>
      <c r="B15" s="57"/>
      <c r="C15" s="49"/>
      <c r="D15" s="50"/>
      <c r="E15" s="70"/>
      <c r="F15" s="49"/>
      <c r="G15" s="50"/>
      <c r="H15" s="70"/>
      <c r="I15" s="49"/>
      <c r="J15" s="50"/>
      <c r="K15" s="70"/>
      <c r="L15" s="49"/>
      <c r="M15" s="50"/>
      <c r="N15" s="70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50"/>
      <c r="AQ15" s="70"/>
      <c r="AR15" s="49"/>
      <c r="AS15" s="50"/>
      <c r="AT15" s="70"/>
    </row>
    <row r="16" spans="1:46" ht="27" customHeight="1" thickBot="1" x14ac:dyDescent="0.25">
      <c r="A16" s="52" t="s">
        <v>28</v>
      </c>
      <c r="B16" s="57"/>
      <c r="C16" s="49">
        <f>C14+C15</f>
        <v>132104</v>
      </c>
      <c r="D16" s="50">
        <f>D14+D15</f>
        <v>33257</v>
      </c>
      <c r="E16" s="69">
        <f>D16/C16*100</f>
        <v>25.174862229758372</v>
      </c>
      <c r="F16" s="49">
        <f>F14+F15</f>
        <v>13610.9</v>
      </c>
      <c r="G16" s="50">
        <f>G14+G15</f>
        <v>4229.3</v>
      </c>
      <c r="H16" s="69">
        <f>G16/F16*100</f>
        <v>31.072890110132324</v>
      </c>
      <c r="I16" s="49">
        <f>I14+I15</f>
        <v>2323.1999999999998</v>
      </c>
      <c r="J16" s="50">
        <f>J14+J15</f>
        <v>105.30000000000001</v>
      </c>
      <c r="K16" s="69">
        <f>J16/I16*100</f>
        <v>4.5325413223140503</v>
      </c>
      <c r="L16" s="49">
        <f>L14+L15</f>
        <v>4543.2000000000007</v>
      </c>
      <c r="M16" s="50">
        <f>M14+M15</f>
        <v>1464.6</v>
      </c>
      <c r="N16" s="69">
        <f>M16/L16*100</f>
        <v>32.237189646064444</v>
      </c>
      <c r="O16" s="49" t="e">
        <f t="shared" ref="O16:AP16" si="4">O14+O15</f>
        <v>#REF!</v>
      </c>
      <c r="P16" s="49">
        <f t="shared" si="4"/>
        <v>0</v>
      </c>
      <c r="Q16" s="49">
        <f t="shared" si="4"/>
        <v>0</v>
      </c>
      <c r="R16" s="49">
        <f t="shared" si="4"/>
        <v>0</v>
      </c>
      <c r="S16" s="49">
        <f t="shared" si="4"/>
        <v>0</v>
      </c>
      <c r="T16" s="49">
        <f t="shared" si="4"/>
        <v>0</v>
      </c>
      <c r="U16" s="49">
        <f t="shared" si="4"/>
        <v>0</v>
      </c>
      <c r="V16" s="49">
        <f t="shared" si="4"/>
        <v>0</v>
      </c>
      <c r="W16" s="49">
        <f t="shared" si="4"/>
        <v>0</v>
      </c>
      <c r="X16" s="49">
        <f t="shared" si="4"/>
        <v>0</v>
      </c>
      <c r="Y16" s="49">
        <f t="shared" si="4"/>
        <v>0</v>
      </c>
      <c r="Z16" s="49">
        <f t="shared" si="4"/>
        <v>0</v>
      </c>
      <c r="AA16" s="49">
        <f t="shared" si="4"/>
        <v>0</v>
      </c>
      <c r="AB16" s="49">
        <f t="shared" si="4"/>
        <v>0</v>
      </c>
      <c r="AC16" s="49">
        <f t="shared" si="4"/>
        <v>0</v>
      </c>
      <c r="AD16" s="49">
        <f t="shared" si="4"/>
        <v>0</v>
      </c>
      <c r="AE16" s="49">
        <f t="shared" si="4"/>
        <v>0</v>
      </c>
      <c r="AF16" s="49">
        <f t="shared" si="4"/>
        <v>0</v>
      </c>
      <c r="AG16" s="49">
        <f t="shared" si="4"/>
        <v>0</v>
      </c>
      <c r="AH16" s="49">
        <f t="shared" si="4"/>
        <v>0</v>
      </c>
      <c r="AI16" s="49">
        <f t="shared" si="4"/>
        <v>0</v>
      </c>
      <c r="AJ16" s="49">
        <f t="shared" si="4"/>
        <v>0</v>
      </c>
      <c r="AK16" s="49">
        <f t="shared" si="4"/>
        <v>0</v>
      </c>
      <c r="AL16" s="49">
        <f t="shared" si="4"/>
        <v>0</v>
      </c>
      <c r="AM16" s="49">
        <f t="shared" si="4"/>
        <v>0</v>
      </c>
      <c r="AN16" s="49">
        <f t="shared" si="4"/>
        <v>0</v>
      </c>
      <c r="AO16" s="49">
        <f t="shared" si="4"/>
        <v>2086.6</v>
      </c>
      <c r="AP16" s="50">
        <f t="shared" si="4"/>
        <v>567.09999999999991</v>
      </c>
      <c r="AQ16" s="69">
        <f>AP16/AO16*100</f>
        <v>27.178184606536949</v>
      </c>
      <c r="AR16" s="49">
        <f>AR14+AR15</f>
        <v>6219.2000000000007</v>
      </c>
      <c r="AS16" s="50">
        <f>AS14+AS15</f>
        <v>1353.5</v>
      </c>
      <c r="AT16" s="69">
        <f>AS16/AR16*100</f>
        <v>21.763249292513503</v>
      </c>
    </row>
    <row r="17" spans="1:46" ht="12" customHeight="1" x14ac:dyDescent="0.2"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</row>
    <row r="18" spans="1:46" ht="24.6" customHeight="1" x14ac:dyDescent="0.2">
      <c r="A18" s="113" t="s">
        <v>46</v>
      </c>
      <c r="B18" s="64"/>
      <c r="C18" s="104" t="s">
        <v>45</v>
      </c>
      <c r="D18" s="115"/>
      <c r="E18" s="115"/>
      <c r="F18" s="104" t="s">
        <v>44</v>
      </c>
      <c r="G18" s="115"/>
      <c r="H18" s="115"/>
      <c r="I18" s="104" t="s">
        <v>43</v>
      </c>
      <c r="J18" s="115"/>
      <c r="K18" s="115"/>
      <c r="L18" s="104" t="s">
        <v>42</v>
      </c>
      <c r="M18" s="115"/>
      <c r="N18" s="116"/>
      <c r="O18" s="67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104" t="s">
        <v>41</v>
      </c>
      <c r="AP18" s="115"/>
      <c r="AQ18" s="115"/>
      <c r="AR18" s="104" t="s">
        <v>40</v>
      </c>
      <c r="AS18" s="105"/>
      <c r="AT18" s="106"/>
    </row>
    <row r="19" spans="1:46" ht="28.15" customHeight="1" x14ac:dyDescent="0.2">
      <c r="A19" s="114"/>
      <c r="B19" s="64"/>
      <c r="C19" s="62" t="s">
        <v>39</v>
      </c>
      <c r="D19" s="107" t="s">
        <v>38</v>
      </c>
      <c r="E19" s="62" t="s">
        <v>37</v>
      </c>
      <c r="F19" s="66" t="s">
        <v>39</v>
      </c>
      <c r="G19" s="107" t="s">
        <v>38</v>
      </c>
      <c r="H19" s="66" t="s">
        <v>37</v>
      </c>
      <c r="I19" s="66" t="s">
        <v>39</v>
      </c>
      <c r="J19" s="107" t="s">
        <v>38</v>
      </c>
      <c r="K19" s="66" t="s">
        <v>37</v>
      </c>
      <c r="L19" s="66" t="s">
        <v>39</v>
      </c>
      <c r="M19" s="107" t="s">
        <v>38</v>
      </c>
      <c r="N19" s="62" t="s">
        <v>37</v>
      </c>
      <c r="O19" s="62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6" t="s">
        <v>39</v>
      </c>
      <c r="AP19" s="107" t="s">
        <v>38</v>
      </c>
      <c r="AQ19" s="62" t="s">
        <v>37</v>
      </c>
      <c r="AR19" s="66" t="s">
        <v>39</v>
      </c>
      <c r="AS19" s="107" t="s">
        <v>38</v>
      </c>
      <c r="AT19" s="62" t="s">
        <v>37</v>
      </c>
    </row>
    <row r="20" spans="1:46" ht="10.9" customHeight="1" x14ac:dyDescent="0.2">
      <c r="A20" s="65"/>
      <c r="B20" s="64"/>
      <c r="C20" s="62" t="s">
        <v>35</v>
      </c>
      <c r="D20" s="108"/>
      <c r="E20" s="62" t="s">
        <v>35</v>
      </c>
      <c r="F20" s="62" t="s">
        <v>35</v>
      </c>
      <c r="G20" s="108"/>
      <c r="H20" s="62" t="s">
        <v>35</v>
      </c>
      <c r="I20" s="62" t="s">
        <v>35</v>
      </c>
      <c r="J20" s="108"/>
      <c r="K20" s="62" t="s">
        <v>35</v>
      </c>
      <c r="L20" s="62" t="s">
        <v>35</v>
      </c>
      <c r="M20" s="108"/>
      <c r="N20" s="62" t="s">
        <v>35</v>
      </c>
      <c r="O20" s="62" t="s">
        <v>36</v>
      </c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2" t="s">
        <v>35</v>
      </c>
      <c r="AP20" s="108"/>
      <c r="AQ20" s="62" t="s">
        <v>35</v>
      </c>
      <c r="AR20" s="62" t="s">
        <v>35</v>
      </c>
      <c r="AS20" s="108"/>
      <c r="AT20" s="62" t="s">
        <v>35</v>
      </c>
    </row>
    <row r="21" spans="1:46" ht="26.25" customHeight="1" x14ac:dyDescent="0.2">
      <c r="A21" s="61" t="s">
        <v>34</v>
      </c>
      <c r="B21" s="51"/>
      <c r="C21" s="49">
        <v>0</v>
      </c>
      <c r="D21" s="50">
        <v>0</v>
      </c>
      <c r="E21" s="49"/>
      <c r="F21" s="49">
        <v>1710.4</v>
      </c>
      <c r="G21" s="50">
        <v>349.7</v>
      </c>
      <c r="H21" s="49">
        <f t="shared" ref="H21:H27" si="5">G21/F21*100</f>
        <v>20.445509822263798</v>
      </c>
      <c r="I21" s="49">
        <v>0</v>
      </c>
      <c r="J21" s="50">
        <v>0</v>
      </c>
      <c r="K21" s="49">
        <v>0</v>
      </c>
      <c r="L21" s="49">
        <f t="shared" ref="L21:M26" si="6">C6+F6+I6+L6+AO6+AR6+C21+F21+I21</f>
        <v>3827.6</v>
      </c>
      <c r="M21" s="50">
        <f t="shared" si="6"/>
        <v>721</v>
      </c>
      <c r="N21" s="49">
        <f t="shared" ref="N21:N30" si="7">M21/L21*100</f>
        <v>18.836869056327725</v>
      </c>
      <c r="O21" s="49" t="e">
        <f>M21-#REF!</f>
        <v>#REF!</v>
      </c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49">
        <v>8572.8000000000011</v>
      </c>
      <c r="AP21" s="50">
        <v>2038.6</v>
      </c>
      <c r="AQ21" s="49">
        <f t="shared" ref="AQ21:AQ32" si="8">AP21/AO21*100</f>
        <v>23.779861888764461</v>
      </c>
      <c r="AR21" s="49">
        <f t="shared" ref="AR21:AS26" si="9">L21+AO21</f>
        <v>12400.400000000001</v>
      </c>
      <c r="AS21" s="50">
        <f t="shared" si="9"/>
        <v>2759.6</v>
      </c>
      <c r="AT21" s="49">
        <f t="shared" ref="AT21:AT32" si="10">AS21/AR21*100</f>
        <v>22.254120834811779</v>
      </c>
    </row>
    <row r="22" spans="1:46" ht="21.6" customHeight="1" x14ac:dyDescent="0.2">
      <c r="A22" s="56" t="s">
        <v>10</v>
      </c>
      <c r="B22" s="51"/>
      <c r="C22" s="49">
        <v>0</v>
      </c>
      <c r="D22" s="50">
        <v>0</v>
      </c>
      <c r="E22" s="49"/>
      <c r="F22" s="49">
        <v>2543.7000000000003</v>
      </c>
      <c r="G22" s="50">
        <v>520</v>
      </c>
      <c r="H22" s="49">
        <f t="shared" si="5"/>
        <v>20.442662263631714</v>
      </c>
      <c r="I22" s="49">
        <v>0</v>
      </c>
      <c r="J22" s="50">
        <v>0</v>
      </c>
      <c r="K22" s="49">
        <v>0</v>
      </c>
      <c r="L22" s="49">
        <f t="shared" si="6"/>
        <v>3882.8</v>
      </c>
      <c r="M22" s="50">
        <f t="shared" si="6"/>
        <v>750.1</v>
      </c>
      <c r="N22" s="49">
        <f t="shared" si="7"/>
        <v>19.318533017410118</v>
      </c>
      <c r="O22" s="49" t="e">
        <f>M22-#REF!</f>
        <v>#REF!</v>
      </c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49">
        <v>6987.7000000000007</v>
      </c>
      <c r="AP22" s="50">
        <v>1660.7</v>
      </c>
      <c r="AQ22" s="49">
        <f t="shared" si="8"/>
        <v>23.766046052349125</v>
      </c>
      <c r="AR22" s="49">
        <f t="shared" si="9"/>
        <v>10870.5</v>
      </c>
      <c r="AS22" s="50">
        <f t="shared" si="9"/>
        <v>2410.8000000000002</v>
      </c>
      <c r="AT22" s="49">
        <f t="shared" si="10"/>
        <v>22.177452739064442</v>
      </c>
    </row>
    <row r="23" spans="1:46" ht="21.6" customHeight="1" x14ac:dyDescent="0.2">
      <c r="A23" s="56" t="s">
        <v>11</v>
      </c>
      <c r="B23" s="51"/>
      <c r="C23" s="49">
        <v>0</v>
      </c>
      <c r="D23" s="50">
        <v>0</v>
      </c>
      <c r="E23" s="49"/>
      <c r="F23" s="49">
        <v>2812.8</v>
      </c>
      <c r="G23" s="50">
        <v>575.1</v>
      </c>
      <c r="H23" s="49">
        <f t="shared" si="5"/>
        <v>20.445819112627987</v>
      </c>
      <c r="I23" s="49">
        <v>0</v>
      </c>
      <c r="J23" s="50">
        <v>0</v>
      </c>
      <c r="K23" s="49">
        <v>0</v>
      </c>
      <c r="L23" s="49">
        <f t="shared" si="6"/>
        <v>3629.4</v>
      </c>
      <c r="M23" s="50">
        <f t="shared" si="6"/>
        <v>701</v>
      </c>
      <c r="N23" s="49">
        <f t="shared" si="7"/>
        <v>19.314487243070481</v>
      </c>
      <c r="O23" s="49" t="e">
        <f>M23-#REF!</f>
        <v>#REF!</v>
      </c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49">
        <v>10210.200000000001</v>
      </c>
      <c r="AP23" s="50">
        <v>2434.6999999999998</v>
      </c>
      <c r="AQ23" s="49">
        <f t="shared" si="8"/>
        <v>23.845762081056197</v>
      </c>
      <c r="AR23" s="49">
        <f t="shared" si="9"/>
        <v>13839.6</v>
      </c>
      <c r="AS23" s="50">
        <f t="shared" si="9"/>
        <v>3135.7</v>
      </c>
      <c r="AT23" s="49">
        <f t="shared" si="10"/>
        <v>22.657446747015808</v>
      </c>
    </row>
    <row r="24" spans="1:46" ht="21.6" customHeight="1" x14ac:dyDescent="0.2">
      <c r="A24" s="56" t="s">
        <v>12</v>
      </c>
      <c r="B24" s="51"/>
      <c r="C24" s="49">
        <v>0</v>
      </c>
      <c r="D24" s="50">
        <v>0</v>
      </c>
      <c r="E24" s="49"/>
      <c r="F24" s="49">
        <v>4254.8</v>
      </c>
      <c r="G24" s="50">
        <v>869.9</v>
      </c>
      <c r="H24" s="49">
        <f t="shared" si="5"/>
        <v>20.445144307605524</v>
      </c>
      <c r="I24" s="49">
        <v>24</v>
      </c>
      <c r="J24" s="50">
        <v>0</v>
      </c>
      <c r="K24" s="49">
        <f>J24/I24*100</f>
        <v>0</v>
      </c>
      <c r="L24" s="49">
        <f t="shared" si="6"/>
        <v>8414.1</v>
      </c>
      <c r="M24" s="50">
        <f t="shared" si="6"/>
        <v>2213.5</v>
      </c>
      <c r="N24" s="49">
        <f t="shared" si="7"/>
        <v>26.307032243496035</v>
      </c>
      <c r="O24" s="49" t="e">
        <f>M24-#REF!</f>
        <v>#REF!</v>
      </c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49">
        <v>4743.4999999999991</v>
      </c>
      <c r="AP24" s="50">
        <v>1128.9000000000001</v>
      </c>
      <c r="AQ24" s="49">
        <f t="shared" si="8"/>
        <v>23.798882681564251</v>
      </c>
      <c r="AR24" s="49">
        <f t="shared" si="9"/>
        <v>13157.599999999999</v>
      </c>
      <c r="AS24" s="50">
        <f t="shared" si="9"/>
        <v>3342.4</v>
      </c>
      <c r="AT24" s="49">
        <f t="shared" si="10"/>
        <v>25.402809022922117</v>
      </c>
    </row>
    <row r="25" spans="1:46" ht="21.6" customHeight="1" x14ac:dyDescent="0.2">
      <c r="A25" s="56" t="s">
        <v>13</v>
      </c>
      <c r="B25" s="51"/>
      <c r="C25" s="49">
        <v>0</v>
      </c>
      <c r="D25" s="50">
        <v>0</v>
      </c>
      <c r="E25" s="49"/>
      <c r="F25" s="49">
        <v>2138.4</v>
      </c>
      <c r="G25" s="50">
        <v>437.2</v>
      </c>
      <c r="H25" s="49">
        <f t="shared" si="5"/>
        <v>20.445192667414887</v>
      </c>
      <c r="I25" s="49">
        <v>0</v>
      </c>
      <c r="J25" s="50">
        <v>0</v>
      </c>
      <c r="K25" s="49">
        <v>0</v>
      </c>
      <c r="L25" s="49">
        <f t="shared" si="6"/>
        <v>3902.7</v>
      </c>
      <c r="M25" s="50">
        <f t="shared" si="6"/>
        <v>1019</v>
      </c>
      <c r="N25" s="49">
        <f t="shared" si="7"/>
        <v>26.110128885130806</v>
      </c>
      <c r="O25" s="49" t="e">
        <f>M25-#REF!</f>
        <v>#REF!</v>
      </c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49">
        <v>5521.7999999999993</v>
      </c>
      <c r="AP25" s="50">
        <v>1313.9</v>
      </c>
      <c r="AQ25" s="49">
        <f t="shared" si="8"/>
        <v>23.794777065449676</v>
      </c>
      <c r="AR25" s="49">
        <f t="shared" si="9"/>
        <v>9424.5</v>
      </c>
      <c r="AS25" s="50">
        <f t="shared" si="9"/>
        <v>2332.9</v>
      </c>
      <c r="AT25" s="49">
        <f t="shared" si="10"/>
        <v>24.75356782853202</v>
      </c>
    </row>
    <row r="26" spans="1:46" ht="21.6" customHeight="1" x14ac:dyDescent="0.2">
      <c r="A26" s="60" t="s">
        <v>33</v>
      </c>
      <c r="B26" s="59"/>
      <c r="C26" s="49">
        <v>675</v>
      </c>
      <c r="D26" s="50">
        <v>36.5</v>
      </c>
      <c r="E26" s="49">
        <f>D26/C26*100</f>
        <v>5.4074074074074074</v>
      </c>
      <c r="F26" s="49">
        <v>1587.2</v>
      </c>
      <c r="G26" s="50">
        <v>324.5</v>
      </c>
      <c r="H26" s="49">
        <f t="shared" si="5"/>
        <v>20.444808467741936</v>
      </c>
      <c r="I26" s="49">
        <v>0</v>
      </c>
      <c r="J26" s="50">
        <v>0</v>
      </c>
      <c r="K26" s="49">
        <v>0</v>
      </c>
      <c r="L26" s="49">
        <f t="shared" si="6"/>
        <v>14692.700000000003</v>
      </c>
      <c r="M26" s="50">
        <f t="shared" si="6"/>
        <v>3504.4999999999995</v>
      </c>
      <c r="N26" s="49">
        <f t="shared" si="7"/>
        <v>23.85198091569282</v>
      </c>
      <c r="O26" s="49" t="e">
        <f>M26-#REF!</f>
        <v>#REF!</v>
      </c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49">
        <v>9845.8000000000011</v>
      </c>
      <c r="AP26" s="50">
        <v>2318.2999999999997</v>
      </c>
      <c r="AQ26" s="49">
        <f t="shared" si="8"/>
        <v>23.546080562270202</v>
      </c>
      <c r="AR26" s="49">
        <f t="shared" si="9"/>
        <v>24538.500000000004</v>
      </c>
      <c r="AS26" s="50">
        <f t="shared" si="9"/>
        <v>5822.7999999999993</v>
      </c>
      <c r="AT26" s="49">
        <f t="shared" si="10"/>
        <v>23.729241803696226</v>
      </c>
    </row>
    <row r="27" spans="1:46" ht="21.75" customHeight="1" x14ac:dyDescent="0.2">
      <c r="A27" s="58" t="s">
        <v>32</v>
      </c>
      <c r="B27" s="57"/>
      <c r="C27" s="49">
        <f>SUM(C21:C26)</f>
        <v>675</v>
      </c>
      <c r="D27" s="50">
        <f>SUM(D21:D26)</f>
        <v>36.5</v>
      </c>
      <c r="E27" s="49">
        <f>D27/C27*100</f>
        <v>5.4074074074074074</v>
      </c>
      <c r="F27" s="49">
        <f>SUM(F21:F26)</f>
        <v>15047.300000000001</v>
      </c>
      <c r="G27" s="50">
        <f>SUM(G21:G26)</f>
        <v>3076.4</v>
      </c>
      <c r="H27" s="49">
        <f t="shared" si="5"/>
        <v>20.444863862619872</v>
      </c>
      <c r="I27" s="49">
        <f>SUM(I21:I26)</f>
        <v>24</v>
      </c>
      <c r="J27" s="50">
        <f>SUM(J21:J26)</f>
        <v>0</v>
      </c>
      <c r="K27" s="49">
        <f>J27/I27*100</f>
        <v>0</v>
      </c>
      <c r="L27" s="49">
        <f>SUM(L21:L26)</f>
        <v>38349.300000000003</v>
      </c>
      <c r="M27" s="50">
        <f>SUM(M21:M26)</f>
        <v>8909.1</v>
      </c>
      <c r="N27" s="49">
        <f t="shared" si="7"/>
        <v>23.231454029147859</v>
      </c>
      <c r="O27" s="49" t="e">
        <f>M27-#REF!</f>
        <v>#REF!</v>
      </c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49">
        <f>SUM(AO21:AO26)</f>
        <v>45881.8</v>
      </c>
      <c r="AP27" s="50">
        <f>SUM(AP21:AP26)</f>
        <v>10895.099999999999</v>
      </c>
      <c r="AQ27" s="49">
        <f t="shared" si="8"/>
        <v>23.746016939178492</v>
      </c>
      <c r="AR27" s="49">
        <f>SUM(AR21:AR26)</f>
        <v>84231.1</v>
      </c>
      <c r="AS27" s="50">
        <f>SUM(AS21:AS26)</f>
        <v>19804.199999999997</v>
      </c>
      <c r="AT27" s="49">
        <f t="shared" si="10"/>
        <v>23.511743287218138</v>
      </c>
    </row>
    <row r="28" spans="1:46" ht="23.45" customHeight="1" x14ac:dyDescent="0.2">
      <c r="A28" s="56" t="s">
        <v>31</v>
      </c>
      <c r="B28" s="54"/>
      <c r="C28" s="49">
        <v>1725</v>
      </c>
      <c r="D28" s="50">
        <v>252.4</v>
      </c>
      <c r="E28" s="49">
        <f>D28/C28*100</f>
        <v>14.631884057971014</v>
      </c>
      <c r="F28" s="49"/>
      <c r="G28" s="50"/>
      <c r="H28" s="49"/>
      <c r="I28" s="49">
        <v>45424.1</v>
      </c>
      <c r="J28" s="50">
        <v>6864.9</v>
      </c>
      <c r="K28" s="49">
        <f>J28/I28*100</f>
        <v>15.112902622176334</v>
      </c>
      <c r="L28" s="49">
        <f>C13+F13+I13+L13+AO13+AR13+C28+F28+I28</f>
        <v>185433.2</v>
      </c>
      <c r="M28" s="50">
        <f>D13+G13+J13+M13+AP13+AS13+D28+G28+J28</f>
        <v>42297.900000000009</v>
      </c>
      <c r="N28" s="49">
        <f t="shared" si="7"/>
        <v>22.810316599185047</v>
      </c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49">
        <v>396905.89999999997</v>
      </c>
      <c r="AP28" s="50">
        <v>84873.200000000012</v>
      </c>
      <c r="AQ28" s="49">
        <f t="shared" si="8"/>
        <v>21.383708329858543</v>
      </c>
      <c r="AR28" s="49">
        <f>L28+AO28</f>
        <v>582339.1</v>
      </c>
      <c r="AS28" s="50">
        <f>M28+AP28</f>
        <v>127171.10000000002</v>
      </c>
      <c r="AT28" s="49">
        <f t="shared" si="10"/>
        <v>21.837980654227067</v>
      </c>
    </row>
    <row r="29" spans="1:46" ht="7.5" hidden="1" customHeight="1" x14ac:dyDescent="0.2">
      <c r="A29" s="56" t="s">
        <v>30</v>
      </c>
      <c r="B29" s="54"/>
      <c r="C29" s="49"/>
      <c r="D29" s="50"/>
      <c r="E29" s="49" t="e">
        <f>D29/C29*100</f>
        <v>#DIV/0!</v>
      </c>
      <c r="F29" s="49"/>
      <c r="G29" s="50"/>
      <c r="H29" s="49" t="e">
        <f>G29/F29*100</f>
        <v>#DIV/0!</v>
      </c>
      <c r="I29" s="49"/>
      <c r="J29" s="50"/>
      <c r="K29" s="49" t="e">
        <f>J29/I29*100</f>
        <v>#DIV/0!</v>
      </c>
      <c r="L29" s="49"/>
      <c r="M29" s="50"/>
      <c r="N29" s="49" t="e">
        <f t="shared" si="7"/>
        <v>#DIV/0!</v>
      </c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49"/>
      <c r="AP29" s="50"/>
      <c r="AQ29" s="49" t="e">
        <f t="shared" si="8"/>
        <v>#DIV/0!</v>
      </c>
      <c r="AR29" s="49"/>
      <c r="AS29" s="50"/>
      <c r="AT29" s="49" t="e">
        <f t="shared" si="10"/>
        <v>#DIV/0!</v>
      </c>
    </row>
    <row r="30" spans="1:46" ht="22.5" customHeight="1" x14ac:dyDescent="0.2">
      <c r="A30" s="56" t="s">
        <v>30</v>
      </c>
      <c r="B30" s="54"/>
      <c r="C30" s="49">
        <f>C27+C28</f>
        <v>2400</v>
      </c>
      <c r="D30" s="50">
        <f>D27+D28</f>
        <v>288.89999999999998</v>
      </c>
      <c r="E30" s="49">
        <f>D30/C30*100</f>
        <v>12.0375</v>
      </c>
      <c r="F30" s="49">
        <f>F27+F28</f>
        <v>15047.300000000001</v>
      </c>
      <c r="G30" s="50">
        <f>G27+G28</f>
        <v>3076.4</v>
      </c>
      <c r="H30" s="49">
        <f>G30/F30*100</f>
        <v>20.444863862619872</v>
      </c>
      <c r="I30" s="49">
        <f>I27+I28</f>
        <v>45448.1</v>
      </c>
      <c r="J30" s="50">
        <f>J27+J28</f>
        <v>6864.9</v>
      </c>
      <c r="K30" s="49">
        <f>J30/I30*100</f>
        <v>15.104921877922289</v>
      </c>
      <c r="L30" s="49">
        <f>L27+L28</f>
        <v>223782.5</v>
      </c>
      <c r="M30" s="50">
        <f>M27+M28</f>
        <v>51207.000000000007</v>
      </c>
      <c r="N30" s="49">
        <f t="shared" si="7"/>
        <v>22.882486342765858</v>
      </c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49">
        <f>AO27+AO28</f>
        <v>442787.69999999995</v>
      </c>
      <c r="AP30" s="50">
        <f>AP27+AP28</f>
        <v>95768.300000000017</v>
      </c>
      <c r="AQ30" s="49">
        <f t="shared" si="8"/>
        <v>21.628491487003824</v>
      </c>
      <c r="AR30" s="49">
        <f>AR27+AR28</f>
        <v>666570.19999999995</v>
      </c>
      <c r="AS30" s="50">
        <f>AS27+AS28</f>
        <v>146975.30000000002</v>
      </c>
      <c r="AT30" s="49">
        <f t="shared" si="10"/>
        <v>22.049485560560615</v>
      </c>
    </row>
    <row r="31" spans="1:46" ht="24" customHeight="1" x14ac:dyDescent="0.2">
      <c r="A31" s="55" t="s">
        <v>29</v>
      </c>
      <c r="B31" s="54"/>
      <c r="C31" s="49"/>
      <c r="D31" s="50"/>
      <c r="E31" s="49"/>
      <c r="F31" s="49"/>
      <c r="G31" s="50"/>
      <c r="H31" s="49"/>
      <c r="I31" s="49"/>
      <c r="J31" s="50"/>
      <c r="K31" s="49"/>
      <c r="L31" s="49"/>
      <c r="M31" s="50"/>
      <c r="N31" s="49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49">
        <v>-73001.600000000006</v>
      </c>
      <c r="AP31" s="50">
        <v>-17625.099999999999</v>
      </c>
      <c r="AQ31" s="49">
        <f t="shared" si="8"/>
        <v>24.143443431376845</v>
      </c>
      <c r="AR31" s="49">
        <f>L31+AO31</f>
        <v>-73001.600000000006</v>
      </c>
      <c r="AS31" s="49">
        <f>M31+AP31</f>
        <v>-17625.099999999999</v>
      </c>
      <c r="AT31" s="49">
        <f t="shared" si="10"/>
        <v>24.143443431376845</v>
      </c>
    </row>
    <row r="32" spans="1:46" ht="27" customHeight="1" x14ac:dyDescent="0.2">
      <c r="A32" s="52" t="s">
        <v>28</v>
      </c>
      <c r="B32" s="51"/>
      <c r="C32" s="49">
        <f>C30+C31</f>
        <v>2400</v>
      </c>
      <c r="D32" s="50">
        <f>D30+D31</f>
        <v>288.89999999999998</v>
      </c>
      <c r="E32" s="49">
        <f>D32/C32*100</f>
        <v>12.0375</v>
      </c>
      <c r="F32" s="49">
        <f>F30+F31</f>
        <v>15047.300000000001</v>
      </c>
      <c r="G32" s="50">
        <f>G30+G31</f>
        <v>3076.4</v>
      </c>
      <c r="H32" s="49">
        <f>G32/F32*100</f>
        <v>20.444863862619872</v>
      </c>
      <c r="I32" s="49">
        <f>I30+I31</f>
        <v>45448.1</v>
      </c>
      <c r="J32" s="50">
        <f>J30+J31</f>
        <v>6864.9</v>
      </c>
      <c r="K32" s="49">
        <f>J32/I32*100</f>
        <v>15.104921877922289</v>
      </c>
      <c r="L32" s="49">
        <f>L30+L31</f>
        <v>223782.5</v>
      </c>
      <c r="M32" s="50">
        <f>M30+M31</f>
        <v>51207.000000000007</v>
      </c>
      <c r="N32" s="49">
        <f>M32/L32*100</f>
        <v>22.882486342765858</v>
      </c>
      <c r="O32" s="49">
        <f t="shared" ref="O32:AP32" si="11">O30+O31</f>
        <v>0</v>
      </c>
      <c r="P32" s="49">
        <f t="shared" si="11"/>
        <v>0</v>
      </c>
      <c r="Q32" s="49">
        <f t="shared" si="11"/>
        <v>0</v>
      </c>
      <c r="R32" s="49">
        <f t="shared" si="11"/>
        <v>0</v>
      </c>
      <c r="S32" s="49">
        <f t="shared" si="11"/>
        <v>0</v>
      </c>
      <c r="T32" s="49">
        <f t="shared" si="11"/>
        <v>0</v>
      </c>
      <c r="U32" s="49">
        <f t="shared" si="11"/>
        <v>0</v>
      </c>
      <c r="V32" s="49">
        <f t="shared" si="11"/>
        <v>0</v>
      </c>
      <c r="W32" s="49">
        <f t="shared" si="11"/>
        <v>0</v>
      </c>
      <c r="X32" s="49">
        <f t="shared" si="11"/>
        <v>0</v>
      </c>
      <c r="Y32" s="49">
        <f t="shared" si="11"/>
        <v>0</v>
      </c>
      <c r="Z32" s="49">
        <f t="shared" si="11"/>
        <v>0</v>
      </c>
      <c r="AA32" s="49">
        <f t="shared" si="11"/>
        <v>0</v>
      </c>
      <c r="AB32" s="49">
        <f t="shared" si="11"/>
        <v>0</v>
      </c>
      <c r="AC32" s="49">
        <f t="shared" si="11"/>
        <v>0</v>
      </c>
      <c r="AD32" s="49">
        <f t="shared" si="11"/>
        <v>0</v>
      </c>
      <c r="AE32" s="49">
        <f t="shared" si="11"/>
        <v>0</v>
      </c>
      <c r="AF32" s="49">
        <f t="shared" si="11"/>
        <v>0</v>
      </c>
      <c r="AG32" s="49">
        <f t="shared" si="11"/>
        <v>0</v>
      </c>
      <c r="AH32" s="49">
        <f t="shared" si="11"/>
        <v>0</v>
      </c>
      <c r="AI32" s="49">
        <f t="shared" si="11"/>
        <v>0</v>
      </c>
      <c r="AJ32" s="49">
        <f t="shared" si="11"/>
        <v>0</v>
      </c>
      <c r="AK32" s="49">
        <f t="shared" si="11"/>
        <v>0</v>
      </c>
      <c r="AL32" s="49">
        <f t="shared" si="11"/>
        <v>0</v>
      </c>
      <c r="AM32" s="49">
        <f t="shared" si="11"/>
        <v>0</v>
      </c>
      <c r="AN32" s="49">
        <f t="shared" si="11"/>
        <v>0</v>
      </c>
      <c r="AO32" s="49">
        <f t="shared" si="11"/>
        <v>369786.1</v>
      </c>
      <c r="AP32" s="50">
        <f t="shared" si="11"/>
        <v>78143.200000000012</v>
      </c>
      <c r="AQ32" s="49">
        <f t="shared" si="8"/>
        <v>21.13200036453507</v>
      </c>
      <c r="AR32" s="49">
        <f>AR30+AR31</f>
        <v>593568.6</v>
      </c>
      <c r="AS32" s="50">
        <f>AS30+AS31</f>
        <v>129350.20000000001</v>
      </c>
      <c r="AT32" s="49">
        <f t="shared" si="10"/>
        <v>21.791954628327716</v>
      </c>
    </row>
    <row r="33" spans="1:43" ht="27" customHeight="1" x14ac:dyDescent="0.2">
      <c r="A33" s="111" t="s">
        <v>27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  <c r="AQ33" s="112"/>
    </row>
    <row r="34" spans="1:43" ht="16.149999999999999" customHeight="1" x14ac:dyDescent="0.2">
      <c r="A34" s="109" t="s">
        <v>26</v>
      </c>
      <c r="B34" s="110"/>
      <c r="C34" s="110"/>
      <c r="D34" s="110"/>
    </row>
    <row r="35" spans="1:43" ht="1.5" customHeight="1" x14ac:dyDescent="0.2">
      <c r="A35" s="48" t="s">
        <v>25</v>
      </c>
      <c r="B35" s="47"/>
      <c r="C35" s="47"/>
    </row>
    <row r="36" spans="1:43" ht="11.25" hidden="1" customHeight="1" x14ac:dyDescent="0.2">
      <c r="A36" s="46" t="s">
        <v>24</v>
      </c>
    </row>
  </sheetData>
  <mergeCells count="29">
    <mergeCell ref="A1:AT1"/>
    <mergeCell ref="A3:A4"/>
    <mergeCell ref="C3:E3"/>
    <mergeCell ref="F3:H3"/>
    <mergeCell ref="I3:K3"/>
    <mergeCell ref="L3:N3"/>
    <mergeCell ref="AO3:AQ3"/>
    <mergeCell ref="AR3:AT3"/>
    <mergeCell ref="D4:D5"/>
    <mergeCell ref="G4:G5"/>
    <mergeCell ref="J4:J5"/>
    <mergeCell ref="M4:M5"/>
    <mergeCell ref="AP4:AP5"/>
    <mergeCell ref="AS4:AS5"/>
    <mergeCell ref="A18:A19"/>
    <mergeCell ref="C18:E18"/>
    <mergeCell ref="F18:H18"/>
    <mergeCell ref="I18:K18"/>
    <mergeCell ref="L18:N18"/>
    <mergeCell ref="AO18:AQ18"/>
    <mergeCell ref="AR18:AT18"/>
    <mergeCell ref="AS19:AS20"/>
    <mergeCell ref="A34:D34"/>
    <mergeCell ref="D19:D20"/>
    <mergeCell ref="G19:G20"/>
    <mergeCell ref="J19:J20"/>
    <mergeCell ref="M19:M20"/>
    <mergeCell ref="AP19:AP20"/>
    <mergeCell ref="A33:AQ33"/>
  </mergeCells>
  <pageMargins left="0.19685039370078741" right="0.19685039370078741" top="0.39370078740157483" bottom="0.19685039370078741" header="0.51181102362204722" footer="0.51181102362204722"/>
  <pageSetup paperSize="9" scale="89" orientation="landscape" r:id="rId1"/>
  <headerFooter alignWithMargins="0"/>
  <rowBreaks count="2" manualBreakCount="2">
    <brk id="34" max="46" man="1"/>
    <brk id="35" max="4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Normal="100" workbookViewId="0">
      <selection activeCell="B1" sqref="B1:H1"/>
    </sheetView>
  </sheetViews>
  <sheetFormatPr defaultRowHeight="12.75" x14ac:dyDescent="0.2"/>
  <cols>
    <col min="1" max="1" width="12.7109375" customWidth="1"/>
    <col min="2" max="2" width="14.140625" customWidth="1"/>
    <col min="3" max="3" width="12.28515625" customWidth="1"/>
    <col min="4" max="4" width="21.5703125" customWidth="1"/>
    <col min="5" max="6" width="13.28515625" customWidth="1"/>
    <col min="7" max="7" width="12.5703125" customWidth="1"/>
    <col min="8" max="8" width="11" customWidth="1"/>
    <col min="9" max="9" width="10.85546875" customWidth="1"/>
  </cols>
  <sheetData>
    <row r="1" spans="1:9" ht="18.75" x14ac:dyDescent="0.3">
      <c r="A1" s="1"/>
      <c r="B1" s="126" t="s">
        <v>1</v>
      </c>
      <c r="C1" s="126"/>
      <c r="D1" s="126"/>
      <c r="E1" s="126"/>
      <c r="F1" s="126"/>
      <c r="G1" s="126"/>
      <c r="H1" s="126"/>
      <c r="I1" s="2"/>
    </row>
    <row r="2" spans="1:9" ht="21" customHeight="1" x14ac:dyDescent="0.3">
      <c r="A2" s="1"/>
      <c r="B2" s="126" t="s">
        <v>2</v>
      </c>
      <c r="C2" s="126"/>
      <c r="D2" s="126"/>
      <c r="E2" s="126"/>
      <c r="F2" s="126"/>
      <c r="G2" s="126"/>
      <c r="H2" s="126"/>
      <c r="I2" s="2"/>
    </row>
    <row r="3" spans="1:9" ht="18.75" x14ac:dyDescent="0.3">
      <c r="A3" s="1"/>
      <c r="B3" s="1"/>
      <c r="C3" s="126" t="s">
        <v>20</v>
      </c>
      <c r="D3" s="126"/>
      <c r="E3" s="126"/>
      <c r="F3" s="126"/>
      <c r="G3" s="126"/>
      <c r="H3" s="2"/>
      <c r="I3" s="2"/>
    </row>
    <row r="4" spans="1:9" ht="9" customHeight="1" x14ac:dyDescent="0.2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thickBot="1" x14ac:dyDescent="0.25">
      <c r="A5" s="127"/>
      <c r="B5" s="127"/>
      <c r="C5" s="127"/>
      <c r="D5" s="127"/>
      <c r="E5" s="127"/>
      <c r="F5" s="127"/>
      <c r="G5" s="127"/>
      <c r="H5" s="2"/>
      <c r="I5" s="2"/>
    </row>
    <row r="6" spans="1:9" ht="21.6" customHeight="1" thickBot="1" x14ac:dyDescent="0.25">
      <c r="A6" s="128" t="s">
        <v>3</v>
      </c>
      <c r="B6" s="129"/>
      <c r="C6" s="7"/>
      <c r="D6" s="33" t="s">
        <v>4</v>
      </c>
      <c r="E6" s="128" t="s">
        <v>5</v>
      </c>
      <c r="F6" s="129"/>
      <c r="G6" s="130"/>
      <c r="H6" s="131" t="s">
        <v>17</v>
      </c>
      <c r="I6" s="132"/>
    </row>
    <row r="7" spans="1:9" ht="14.25" customHeight="1" thickBot="1" x14ac:dyDescent="0.25">
      <c r="A7" s="122" t="s">
        <v>21</v>
      </c>
      <c r="B7" s="122" t="s">
        <v>22</v>
      </c>
      <c r="C7" s="122" t="s">
        <v>0</v>
      </c>
      <c r="D7" s="34" t="s">
        <v>6</v>
      </c>
      <c r="E7" s="122" t="s">
        <v>21</v>
      </c>
      <c r="F7" s="122" t="s">
        <v>22</v>
      </c>
      <c r="G7" s="122" t="s">
        <v>0</v>
      </c>
      <c r="H7" s="133"/>
      <c r="I7" s="134"/>
    </row>
    <row r="8" spans="1:9" ht="13.15" customHeight="1" x14ac:dyDescent="0.2">
      <c r="A8" s="123"/>
      <c r="B8" s="123"/>
      <c r="C8" s="123"/>
      <c r="D8" s="34"/>
      <c r="E8" s="123"/>
      <c r="F8" s="123"/>
      <c r="G8" s="123"/>
      <c r="H8" s="122" t="s">
        <v>18</v>
      </c>
      <c r="I8" s="122" t="s">
        <v>19</v>
      </c>
    </row>
    <row r="9" spans="1:9" ht="13.9" customHeight="1" thickBot="1" x14ac:dyDescent="0.25">
      <c r="A9" s="124"/>
      <c r="B9" s="124"/>
      <c r="C9" s="124"/>
      <c r="D9" s="8"/>
      <c r="E9" s="124"/>
      <c r="F9" s="124"/>
      <c r="G9" s="124"/>
      <c r="H9" s="124"/>
      <c r="I9" s="124"/>
    </row>
    <row r="10" spans="1:9" ht="31.5" customHeight="1" x14ac:dyDescent="0.25">
      <c r="A10" s="23">
        <v>582339.1</v>
      </c>
      <c r="B10" s="24">
        <v>127171.1</v>
      </c>
      <c r="C10" s="25">
        <v>0.21837980654227065</v>
      </c>
      <c r="D10" s="26" t="s">
        <v>7</v>
      </c>
      <c r="E10" s="27">
        <v>590341.6</v>
      </c>
      <c r="F10" s="27">
        <v>109989.9</v>
      </c>
      <c r="G10" s="36">
        <v>0.1863156856979078</v>
      </c>
      <c r="H10" s="27">
        <v>-8002.5</v>
      </c>
      <c r="I10" s="28">
        <v>17181.200000000012</v>
      </c>
    </row>
    <row r="11" spans="1:9" ht="30.75" customHeight="1" x14ac:dyDescent="0.25">
      <c r="A11" s="9">
        <v>84231.1</v>
      </c>
      <c r="B11" s="6">
        <v>19804.199999999997</v>
      </c>
      <c r="C11" s="29">
        <v>0.23511743287218137</v>
      </c>
      <c r="D11" s="20" t="s">
        <v>8</v>
      </c>
      <c r="E11" s="6">
        <v>93405.9</v>
      </c>
      <c r="F11" s="6">
        <v>18337.7</v>
      </c>
      <c r="G11" s="37">
        <v>0.19632271623098757</v>
      </c>
      <c r="H11" s="27">
        <v>-9174.7999999999975</v>
      </c>
      <c r="I11" s="30">
        <v>1466.4999999999964</v>
      </c>
    </row>
    <row r="12" spans="1:9" ht="19.899999999999999" customHeight="1" x14ac:dyDescent="0.25">
      <c r="A12" s="11">
        <v>12400.4</v>
      </c>
      <c r="B12" s="3">
        <v>2759.6</v>
      </c>
      <c r="C12" s="4">
        <v>0.2225412083481178</v>
      </c>
      <c r="D12" s="21" t="s">
        <v>9</v>
      </c>
      <c r="E12" s="38">
        <v>13066.9</v>
      </c>
      <c r="F12" s="38">
        <v>2871.8</v>
      </c>
      <c r="G12" s="39">
        <v>0.21977668766118974</v>
      </c>
      <c r="H12" s="5">
        <v>-666.5</v>
      </c>
      <c r="I12" s="10">
        <v>-112.20000000000027</v>
      </c>
    </row>
    <row r="13" spans="1:9" ht="19.899999999999999" customHeight="1" x14ac:dyDescent="0.25">
      <c r="A13" s="11">
        <v>10870.5</v>
      </c>
      <c r="B13" s="3">
        <v>2410.8000000000002</v>
      </c>
      <c r="C13" s="4">
        <v>0.22177452739064443</v>
      </c>
      <c r="D13" s="21" t="s">
        <v>10</v>
      </c>
      <c r="E13" s="38">
        <v>11805.2</v>
      </c>
      <c r="F13" s="38">
        <v>2519.8000000000002</v>
      </c>
      <c r="G13" s="39">
        <v>0.21344831091383459</v>
      </c>
      <c r="H13" s="5">
        <v>-934.70000000000073</v>
      </c>
      <c r="I13" s="10">
        <v>-109</v>
      </c>
    </row>
    <row r="14" spans="1:9" ht="19.899999999999999" customHeight="1" x14ac:dyDescent="0.25">
      <c r="A14" s="11">
        <v>13839.6</v>
      </c>
      <c r="B14" s="3">
        <v>3135.7</v>
      </c>
      <c r="C14" s="4">
        <v>0.22657446747015808</v>
      </c>
      <c r="D14" s="21" t="s">
        <v>11</v>
      </c>
      <c r="E14" s="38">
        <v>14715</v>
      </c>
      <c r="F14" s="38">
        <v>2723.4</v>
      </c>
      <c r="G14" s="39">
        <v>0.18507645259938837</v>
      </c>
      <c r="H14" s="5">
        <v>-875.39999999999964</v>
      </c>
      <c r="I14" s="10">
        <v>412.29999999999973</v>
      </c>
    </row>
    <row r="15" spans="1:9" ht="19.899999999999999" customHeight="1" x14ac:dyDescent="0.25">
      <c r="A15" s="11">
        <v>13157.599999999999</v>
      </c>
      <c r="B15" s="3">
        <v>3342.4</v>
      </c>
      <c r="C15" s="4">
        <v>0.25402809022922118</v>
      </c>
      <c r="D15" s="21" t="s">
        <v>12</v>
      </c>
      <c r="E15" s="38">
        <v>14875.5</v>
      </c>
      <c r="F15" s="38">
        <v>2646.4</v>
      </c>
      <c r="G15" s="39">
        <v>0.17790326375584015</v>
      </c>
      <c r="H15" s="5">
        <v>-1717.9000000000015</v>
      </c>
      <c r="I15" s="10">
        <v>696</v>
      </c>
    </row>
    <row r="16" spans="1:9" ht="19.899999999999999" customHeight="1" x14ac:dyDescent="0.25">
      <c r="A16" s="11">
        <v>9424.5</v>
      </c>
      <c r="B16" s="3">
        <v>2332.9</v>
      </c>
      <c r="C16" s="4">
        <v>0.24753567828532019</v>
      </c>
      <c r="D16" s="21" t="s">
        <v>13</v>
      </c>
      <c r="E16" s="38">
        <v>10779.2</v>
      </c>
      <c r="F16" s="38">
        <v>1895.5</v>
      </c>
      <c r="G16" s="39">
        <v>0.17584792934540597</v>
      </c>
      <c r="H16" s="5">
        <v>-1354.7000000000007</v>
      </c>
      <c r="I16" s="10">
        <v>437.40000000000009</v>
      </c>
    </row>
    <row r="17" spans="1:9" ht="19.899999999999999" customHeight="1" thickBot="1" x14ac:dyDescent="0.3">
      <c r="A17" s="12">
        <v>24538.500000000004</v>
      </c>
      <c r="B17" s="13">
        <v>5822.8</v>
      </c>
      <c r="C17" s="14">
        <v>0.2372924180369623</v>
      </c>
      <c r="D17" s="22" t="s">
        <v>14</v>
      </c>
      <c r="E17" s="40">
        <v>28164.1</v>
      </c>
      <c r="F17" s="40">
        <v>5680.8</v>
      </c>
      <c r="G17" s="41">
        <v>0.20170358719078546</v>
      </c>
      <c r="H17" s="15">
        <v>-3625.5999999999949</v>
      </c>
      <c r="I17" s="16">
        <v>142</v>
      </c>
    </row>
    <row r="18" spans="1:9" ht="31.15" customHeight="1" thickBot="1" x14ac:dyDescent="0.25">
      <c r="A18" s="17">
        <v>666570.19999999995</v>
      </c>
      <c r="B18" s="18">
        <v>146975.29999999999</v>
      </c>
      <c r="C18" s="31">
        <v>0.22049485560560614</v>
      </c>
      <c r="D18" s="43" t="s">
        <v>23</v>
      </c>
      <c r="E18" s="19">
        <v>683747.5</v>
      </c>
      <c r="F18" s="19">
        <v>128327.59999999999</v>
      </c>
      <c r="G18" s="42">
        <v>0.18768273375771025</v>
      </c>
      <c r="H18" s="19">
        <v>-17177.300000000047</v>
      </c>
      <c r="I18" s="32">
        <v>18647.699999999997</v>
      </c>
    </row>
    <row r="19" spans="1:9" x14ac:dyDescent="0.2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">
      <c r="A21" s="2"/>
      <c r="B21" s="2"/>
      <c r="C21" s="35"/>
      <c r="D21" s="2"/>
      <c r="E21" s="2"/>
      <c r="F21" s="2"/>
      <c r="G21" s="2"/>
      <c r="H21" s="2"/>
      <c r="I21" s="2"/>
    </row>
    <row r="22" spans="1:9" x14ac:dyDescent="0.2">
      <c r="A22" s="125" t="s">
        <v>15</v>
      </c>
      <c r="B22" s="125"/>
      <c r="C22" s="125"/>
      <c r="D22" s="125"/>
      <c r="E22" s="2"/>
      <c r="F22" s="2"/>
      <c r="G22" s="2"/>
      <c r="H22" s="2" t="s">
        <v>16</v>
      </c>
      <c r="I22" s="2"/>
    </row>
    <row r="23" spans="1:9" x14ac:dyDescent="0.2">
      <c r="B23" s="120"/>
      <c r="C23" s="120"/>
      <c r="D23" s="120"/>
      <c r="E23" s="121"/>
      <c r="F23" s="121"/>
      <c r="G23" s="121"/>
    </row>
    <row r="24" spans="1:9" ht="52.5" customHeight="1" x14ac:dyDescent="0.2"/>
    <row r="25" spans="1:9" ht="11.25" customHeight="1" x14ac:dyDescent="0.2"/>
    <row r="26" spans="1:9" x14ac:dyDescent="0.2">
      <c r="E26" s="121"/>
      <c r="F26" s="121"/>
      <c r="G26" s="121"/>
    </row>
  </sheetData>
  <mergeCells count="19">
    <mergeCell ref="H8:H9"/>
    <mergeCell ref="I8:I9"/>
    <mergeCell ref="A22:D22"/>
    <mergeCell ref="B1:H1"/>
    <mergeCell ref="B2:H2"/>
    <mergeCell ref="C3:G3"/>
    <mergeCell ref="A5:G5"/>
    <mergeCell ref="A6:B6"/>
    <mergeCell ref="E6:G6"/>
    <mergeCell ref="H6:I7"/>
    <mergeCell ref="A7:A9"/>
    <mergeCell ref="B7:B9"/>
    <mergeCell ref="C7:C9"/>
    <mergeCell ref="B23:D23"/>
    <mergeCell ref="E23:G23"/>
    <mergeCell ref="E26:G26"/>
    <mergeCell ref="E7:E9"/>
    <mergeCell ref="F7:F9"/>
    <mergeCell ref="G7:G9"/>
  </mergeCells>
  <pageMargins left="0.78740157480314965" right="0.39370078740157483" top="1.1417322834645669" bottom="0.39370078740157483" header="0.51181102362204722" footer="0.51181102362204722"/>
  <pageSetup paperSize="9" orientation="landscape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исполнение бюджета по расходам</vt:lpstr>
      <vt:lpstr>выполнение плана по доходам</vt:lpstr>
      <vt:lpstr>дефицит-профицит</vt:lpstr>
      <vt:lpstr>'исполнение бюджета по расходам'!APPT</vt:lpstr>
      <vt:lpstr>'исполнение бюджета по расходам'!SIGN</vt:lpstr>
      <vt:lpstr>'выполнение плана по доходам'!Область_печати</vt:lpstr>
      <vt:lpstr>'дефицит-профицит'!Область_печати</vt:lpstr>
      <vt:lpstr>'исполнение бюджета по расходам'!Область_печати</vt:lpstr>
    </vt:vector>
  </TitlesOfParts>
  <Company>administration of Kovernino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finotdel</dc:creator>
  <cp:lastModifiedBy>Admin</cp:lastModifiedBy>
  <cp:lastPrinted>2016-10-18T05:39:50Z</cp:lastPrinted>
  <dcterms:created xsi:type="dcterms:W3CDTF">2000-03-21T07:10:45Z</dcterms:created>
  <dcterms:modified xsi:type="dcterms:W3CDTF">2017-06-02T11:21:11Z</dcterms:modified>
</cp:coreProperties>
</file>